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drawings/drawing22.xml" ContentType="application/vnd.openxmlformats-officedocument.drawing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drawings/drawing23.xml" ContentType="application/vnd.openxmlformats-officedocument.drawing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drawings/drawing24.xml" ContentType="application/vnd.openxmlformats-officedocument.drawing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25.xml" ContentType="application/vnd.openxmlformats-officedocument.drawing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drawings/drawing26.xml" ContentType="application/vnd.openxmlformats-officedocument.drawing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drawings/drawing27.xml" ContentType="application/vnd.openxmlformats-officedocument.drawing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drawings/drawing28.xml" ContentType="application/vnd.openxmlformats-officedocument.drawing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drawings/drawing29.xml" ContentType="application/vnd.openxmlformats-officedocument.drawing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drawings/drawing30.xml" ContentType="application/vnd.openxmlformats-officedocument.drawing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drawings/drawing31.xml" ContentType="application/vnd.openxmlformats-officedocument.drawing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reditasgroup-my.sharepoint.com/personal/jiri_salajka_creditasgroup_cz/Documents/06_CN_nemovitostni/_DOKUMENTY/18_vyvoj majetku/"/>
    </mc:Choice>
  </mc:AlternateContent>
  <xr:revisionPtr revIDLastSave="5" documentId="8_{CF464338-C063-4742-9D2D-75D809CF1C54}" xr6:coauthVersionLast="47" xr6:coauthVersionMax="47" xr10:uidLastSave="{5DD426BE-DD2F-4DE0-A863-181E75C67996}"/>
  <bookViews>
    <workbookView xWindow="5205" yWindow="10702" windowWidth="20715" windowHeight="13156" firstSheet="23" activeTab="29" xr2:uid="{00000000-000D-0000-FFFF-FFFF00000000}"/>
  </bookViews>
  <sheets>
    <sheet name="31.12.2019" sheetId="14" r:id="rId1"/>
    <sheet name="31.1.2020" sheetId="13" r:id="rId2"/>
    <sheet name="29.2.2020" sheetId="12" r:id="rId3"/>
    <sheet name="31.3.2020" sheetId="11" r:id="rId4"/>
    <sheet name="30.4.2020" sheetId="10" r:id="rId5"/>
    <sheet name="31.5.2020" sheetId="7" r:id="rId6"/>
    <sheet name="30.6.2020" sheetId="15" r:id="rId7"/>
    <sheet name="31.7.2020" sheetId="16" r:id="rId8"/>
    <sheet name="31.8.2020" sheetId="17" r:id="rId9"/>
    <sheet name="30.9.2020" sheetId="18" r:id="rId10"/>
    <sheet name="31.10.2020" sheetId="19" r:id="rId11"/>
    <sheet name="30.11.2020" sheetId="20" r:id="rId12"/>
    <sheet name="31.12.2020" sheetId="21" r:id="rId13"/>
    <sheet name="31.1.2021" sheetId="22" r:id="rId14"/>
    <sheet name="28.2.2021" sheetId="23" r:id="rId15"/>
    <sheet name="31.3.2021" sheetId="24" r:id="rId16"/>
    <sheet name="30.4.2021" sheetId="25" r:id="rId17"/>
    <sheet name="31.5.2021" sheetId="26" r:id="rId18"/>
    <sheet name="30.6.2021" sheetId="27" r:id="rId19"/>
    <sheet name="31.7.2021" sheetId="28" r:id="rId20"/>
    <sheet name="31.08.21" sheetId="29" r:id="rId21"/>
    <sheet name="30.9.2021" sheetId="30" r:id="rId22"/>
    <sheet name="31.10.2021" sheetId="31" r:id="rId23"/>
    <sheet name="30.11.2021" sheetId="32" r:id="rId24"/>
    <sheet name="31.12.2021" sheetId="33" r:id="rId25"/>
    <sheet name="31.1.2022" sheetId="34" r:id="rId26"/>
    <sheet name="28.2.2022" sheetId="35" r:id="rId27"/>
    <sheet name="31.3.2022" sheetId="36" r:id="rId28"/>
    <sheet name="30.4.2022" sheetId="37" r:id="rId29"/>
    <sheet name="31.5.2022" sheetId="38" r:id="rId30"/>
    <sheet name="30.6.2022" sheetId="39" r:id="rId31"/>
  </sheets>
  <definedNames>
    <definedName name="_xlnm.Print_Area" localSheetId="7">'31.7.2020'!$B$1:$G$46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39" l="1"/>
  <c r="G12" i="39" s="1"/>
  <c r="F15" i="38"/>
  <c r="G15" i="38" s="1"/>
  <c r="F15" i="37"/>
  <c r="G15" i="37" s="1"/>
  <c r="F15" i="36"/>
  <c r="G15" i="36" s="1"/>
  <c r="F15" i="35"/>
  <c r="F15" i="34"/>
  <c r="G15" i="34" s="1"/>
  <c r="G14" i="34"/>
  <c r="F15" i="33"/>
  <c r="G15" i="33" s="1"/>
  <c r="F17" i="32"/>
  <c r="F19" i="32"/>
  <c r="F18" i="32"/>
  <c r="F32" i="32"/>
  <c r="G31" i="32" s="1"/>
  <c r="G31" i="31"/>
  <c r="F32" i="31"/>
  <c r="G28" i="31" s="1"/>
  <c r="F18" i="31"/>
  <c r="F20" i="31" s="1"/>
  <c r="F19" i="31"/>
  <c r="F17" i="31"/>
  <c r="F31" i="30"/>
  <c r="G30" i="30" s="1"/>
  <c r="F18" i="30"/>
  <c r="F19" i="30"/>
  <c r="F17" i="30"/>
  <c r="F19" i="29"/>
  <c r="F18" i="29"/>
  <c r="F32" i="29"/>
  <c r="G29" i="29" s="1"/>
  <c r="F17" i="29"/>
  <c r="F18" i="28"/>
  <c r="F32" i="28"/>
  <c r="G29" i="28" s="1"/>
  <c r="F19" i="28"/>
  <c r="F17" i="28"/>
  <c r="F18" i="27"/>
  <c r="F19" i="27"/>
  <c r="F32" i="27"/>
  <c r="G28" i="27" s="1"/>
  <c r="F17" i="27"/>
  <c r="F32" i="26"/>
  <c r="G29" i="26" s="1"/>
  <c r="F17" i="26"/>
  <c r="F19" i="26"/>
  <c r="F18" i="26"/>
  <c r="F20" i="26" s="1"/>
  <c r="F19" i="25"/>
  <c r="F18" i="25"/>
  <c r="F32" i="25"/>
  <c r="G30" i="25" s="1"/>
  <c r="F17" i="25"/>
  <c r="F20" i="24"/>
  <c r="F19" i="24"/>
  <c r="F18" i="24"/>
  <c r="G15" i="39" l="1"/>
  <c r="G11" i="39"/>
  <c r="G13" i="39"/>
  <c r="G14" i="39"/>
  <c r="G11" i="38"/>
  <c r="G13" i="38"/>
  <c r="G14" i="38"/>
  <c r="G12" i="38"/>
  <c r="G14" i="37"/>
  <c r="G11" i="37"/>
  <c r="G12" i="37"/>
  <c r="G13" i="37"/>
  <c r="G11" i="36"/>
  <c r="G12" i="36"/>
  <c r="G13" i="36"/>
  <c r="G14" i="36"/>
  <c r="G15" i="35"/>
  <c r="G11" i="35"/>
  <c r="G12" i="35"/>
  <c r="G13" i="35"/>
  <c r="G14" i="35"/>
  <c r="G11" i="34"/>
  <c r="G12" i="34"/>
  <c r="G13" i="34"/>
  <c r="G13" i="33"/>
  <c r="G11" i="33"/>
  <c r="G14" i="33"/>
  <c r="G12" i="33"/>
  <c r="G28" i="26"/>
  <c r="G30" i="26"/>
  <c r="F20" i="29"/>
  <c r="G30" i="31"/>
  <c r="G32" i="31" s="1"/>
  <c r="F20" i="30"/>
  <c r="G29" i="31"/>
  <c r="G28" i="32"/>
  <c r="G29" i="32"/>
  <c r="F20" i="32"/>
  <c r="G30" i="32"/>
  <c r="G28" i="30"/>
  <c r="G29" i="30"/>
  <c r="G30" i="29"/>
  <c r="G31" i="29"/>
  <c r="G28" i="29"/>
  <c r="G30" i="28"/>
  <c r="G28" i="28"/>
  <c r="G31" i="28"/>
  <c r="F20" i="28"/>
  <c r="G29" i="27"/>
  <c r="G32" i="27" s="1"/>
  <c r="G30" i="27"/>
  <c r="G31" i="27"/>
  <c r="F20" i="27"/>
  <c r="G31" i="26"/>
  <c r="G32" i="26" s="1"/>
  <c r="G31" i="25"/>
  <c r="F20" i="25"/>
  <c r="G28" i="25"/>
  <c r="G29" i="25"/>
  <c r="F32" i="24"/>
  <c r="F17" i="24"/>
  <c r="F19" i="22"/>
  <c r="F18" i="22"/>
  <c r="G30" i="23"/>
  <c r="F32" i="23"/>
  <c r="G29" i="23" s="1"/>
  <c r="F18" i="23"/>
  <c r="F20" i="23" s="1"/>
  <c r="F19" i="23"/>
  <c r="G31" i="23" l="1"/>
  <c r="G32" i="32"/>
  <c r="G28" i="23"/>
  <c r="G29" i="24"/>
  <c r="G30" i="24"/>
  <c r="G31" i="24"/>
  <c r="G28" i="24"/>
  <c r="G32" i="24" s="1"/>
  <c r="G31" i="30"/>
  <c r="G32" i="29"/>
  <c r="G32" i="28"/>
  <c r="G32" i="25"/>
  <c r="F17" i="23"/>
  <c r="F32" i="22" l="1"/>
  <c r="F17" i="22" l="1"/>
  <c r="G31" i="22"/>
  <c r="F20" i="22"/>
  <c r="F32" i="21"/>
  <c r="F32" i="20"/>
  <c r="G32" i="23" l="1"/>
  <c r="G28" i="22"/>
  <c r="G29" i="22"/>
  <c r="G30" i="22"/>
  <c r="G32" i="22" l="1"/>
  <c r="F18" i="21"/>
  <c r="F17" i="21"/>
  <c r="F19" i="21"/>
  <c r="G30" i="21"/>
  <c r="G29" i="20"/>
  <c r="G30" i="20"/>
  <c r="G31" i="20"/>
  <c r="F20" i="21" l="1"/>
  <c r="G31" i="21"/>
  <c r="G28" i="21"/>
  <c r="G29" i="21"/>
  <c r="F19" i="20"/>
  <c r="F18" i="20"/>
  <c r="G32" i="21" l="1"/>
  <c r="F17" i="20"/>
  <c r="F20" i="20" l="1"/>
  <c r="G28" i="20"/>
  <c r="G32" i="20" s="1"/>
  <c r="F18" i="19" l="1"/>
  <c r="F19" i="19" l="1"/>
  <c r="F32" i="19" l="1"/>
  <c r="F17" i="19"/>
  <c r="G30" i="19" l="1"/>
  <c r="G29" i="19"/>
  <c r="G31" i="19"/>
  <c r="G28" i="19"/>
  <c r="F20" i="19"/>
  <c r="G32" i="19"/>
  <c r="F18" i="18"/>
  <c r="F32" i="15" l="1"/>
  <c r="F31" i="18" l="1"/>
  <c r="G29" i="18" l="1"/>
  <c r="G28" i="18"/>
  <c r="G30" i="18"/>
  <c r="F19" i="18"/>
  <c r="F20" i="18"/>
  <c r="F17" i="18"/>
  <c r="F32" i="17" l="1"/>
  <c r="G30" i="17" s="1"/>
  <c r="G31" i="18" l="1"/>
  <c r="G31" i="17"/>
  <c r="G29" i="17"/>
  <c r="F18" i="17"/>
  <c r="F19" i="17" l="1"/>
  <c r="F17" i="17"/>
  <c r="F20" i="17" l="1"/>
  <c r="G28" i="17"/>
  <c r="G32" i="17" s="1"/>
  <c r="F18" i="11" l="1"/>
  <c r="F19" i="11"/>
  <c r="F15" i="11"/>
  <c r="F19" i="10" l="1"/>
  <c r="F18" i="10"/>
  <c r="F19" i="7"/>
  <c r="F18" i="7"/>
  <c r="F19" i="16"/>
  <c r="F18" i="16"/>
  <c r="F19" i="15"/>
  <c r="F18" i="15"/>
  <c r="F32" i="16" l="1"/>
  <c r="F20" i="16"/>
  <c r="G31" i="16" l="1"/>
  <c r="G28" i="16"/>
  <c r="G29" i="16"/>
  <c r="G30" i="16"/>
  <c r="F17" i="16"/>
  <c r="F12" i="15"/>
  <c r="F12" i="16" s="1"/>
  <c r="F11" i="16" l="1"/>
  <c r="F12" i="17"/>
  <c r="G32" i="16"/>
  <c r="G31" i="15"/>
  <c r="F20" i="15"/>
  <c r="F17" i="15"/>
  <c r="F11" i="15"/>
  <c r="F12" i="18" l="1"/>
  <c r="F12" i="19" s="1"/>
  <c r="F11" i="17"/>
  <c r="G28" i="15"/>
  <c r="G29" i="15"/>
  <c r="G30" i="15"/>
  <c r="F19" i="13"/>
  <c r="F18" i="13"/>
  <c r="F19" i="14"/>
  <c r="F18" i="14"/>
  <c r="F12" i="20" l="1"/>
  <c r="F11" i="19"/>
  <c r="G32" i="15"/>
  <c r="F32" i="14"/>
  <c r="G31" i="14" s="1"/>
  <c r="F20" i="14"/>
  <c r="F17" i="14"/>
  <c r="F11" i="14"/>
  <c r="F20" i="13"/>
  <c r="F32" i="13"/>
  <c r="G29" i="13" s="1"/>
  <c r="F17" i="13"/>
  <c r="F11" i="13"/>
  <c r="F19" i="12"/>
  <c r="F32" i="12"/>
  <c r="G29" i="12" s="1"/>
  <c r="F18" i="12"/>
  <c r="F17" i="12"/>
  <c r="F11" i="12"/>
  <c r="F32" i="11"/>
  <c r="G29" i="11" s="1"/>
  <c r="F20" i="11"/>
  <c r="F17" i="11"/>
  <c r="F11" i="11"/>
  <c r="F32" i="10"/>
  <c r="G29" i="10" s="1"/>
  <c r="F20" i="10"/>
  <c r="F17" i="10"/>
  <c r="F11" i="10"/>
  <c r="F11" i="20" l="1"/>
  <c r="F12" i="21"/>
  <c r="G30" i="14"/>
  <c r="G28" i="14"/>
  <c r="G29" i="14"/>
  <c r="G28" i="13"/>
  <c r="G30" i="13"/>
  <c r="G31" i="13"/>
  <c r="G32" i="13" s="1"/>
  <c r="G28" i="12"/>
  <c r="F20" i="12"/>
  <c r="G30" i="12"/>
  <c r="G31" i="12"/>
  <c r="G28" i="11"/>
  <c r="G30" i="11"/>
  <c r="G31" i="11"/>
  <c r="G30" i="10"/>
  <c r="G31" i="10"/>
  <c r="G28" i="10"/>
  <c r="F32" i="7"/>
  <c r="G29" i="7" s="1"/>
  <c r="G30" i="7"/>
  <c r="G28" i="7"/>
  <c r="F20" i="7"/>
  <c r="F17" i="7"/>
  <c r="F11" i="7"/>
  <c r="F11" i="21" l="1"/>
  <c r="F12" i="22"/>
  <c r="G31" i="7"/>
  <c r="G32" i="7" s="1"/>
  <c r="G32" i="14"/>
  <c r="G32" i="12"/>
  <c r="G32" i="11"/>
  <c r="G32" i="10"/>
  <c r="F11" i="22" l="1"/>
  <c r="F12" i="23"/>
  <c r="F11" i="18"/>
  <c r="F12" i="24" l="1"/>
  <c r="F11" i="23"/>
  <c r="F11" i="24" l="1"/>
  <c r="F12" i="25"/>
  <c r="F11" i="25" l="1"/>
  <c r="F12" i="27"/>
  <c r="F12" i="26"/>
  <c r="F11" i="26" s="1"/>
  <c r="F11" i="27" l="1"/>
  <c r="F12" i="28"/>
  <c r="F11" i="28" l="1"/>
  <c r="F12" i="29"/>
  <c r="F11" i="29" l="1"/>
  <c r="F12" i="30"/>
  <c r="F11" i="30" s="1"/>
  <c r="F12" i="32"/>
  <c r="F11" i="32" s="1"/>
  <c r="F12" i="31"/>
  <c r="F11" i="31" s="1"/>
</calcChain>
</file>

<file path=xl/sharedStrings.xml><?xml version="1.0" encoding="utf-8"?>
<sst xmlns="http://schemas.openxmlformats.org/spreadsheetml/2006/main" count="754" uniqueCount="51">
  <si>
    <t>Hodnota investiční akcie</t>
  </si>
  <si>
    <t>Aktuální počet vydaných investičních akcií (ks)</t>
  </si>
  <si>
    <t>Částka, za kterou byly vydány investiční akcie</t>
  </si>
  <si>
    <t>Částka, za kterou byly odkoupeny investiční akcie</t>
  </si>
  <si>
    <t xml:space="preserve">AKTIVA CELKEM </t>
  </si>
  <si>
    <t>Hotovost</t>
  </si>
  <si>
    <t>Čistý rozdíl částka</t>
  </si>
  <si>
    <t>Majetkové účasti v nemovitostní společnosti</t>
  </si>
  <si>
    <t>Půjčky poskytnuté nemovitostní společnosti</t>
  </si>
  <si>
    <t>Ostatní finanční aktiva</t>
  </si>
  <si>
    <t>Vlastní kapitál třídy fondu</t>
  </si>
  <si>
    <t>Celkový počet prodaných investičních akcií  od založení fondu (ks)</t>
  </si>
  <si>
    <t>Celkový počet odkoupených investičních akcií od založení fondu (ks)</t>
  </si>
  <si>
    <t xml:space="preserve">Zveřejnění: odkoupené a vydané investiční akcie </t>
  </si>
  <si>
    <t>CREDITAS Nemovitostní I, podfond SICAV</t>
  </si>
  <si>
    <t>CZ0008044666</t>
  </si>
  <si>
    <t>ISIN:</t>
  </si>
  <si>
    <t>Údaje k datu:</t>
  </si>
  <si>
    <t>Údaje za období 1.5.2020-31.5.2020</t>
  </si>
  <si>
    <t>* za obstarání nákupu investičních akcií, který je příjmem Distributora</t>
  </si>
  <si>
    <t>** za obstarání odkupu investičních akcií, který je příjmem Podfondu</t>
  </si>
  <si>
    <t>Vstupní poplatek účtovaný Distributorem*</t>
  </si>
  <si>
    <t>Výstupní poplatek účtovaný Distributorem**</t>
  </si>
  <si>
    <t>Struktura majetku</t>
  </si>
  <si>
    <r>
      <rPr>
        <b/>
        <i/>
        <sz val="11"/>
        <color theme="1"/>
        <rFont val="Calibri"/>
        <family val="2"/>
        <scheme val="minor"/>
      </rPr>
      <t xml:space="preserve">Distributor: </t>
    </r>
    <r>
      <rPr>
        <i/>
        <sz val="11"/>
        <color theme="1"/>
        <rFont val="Calibri"/>
        <family val="2"/>
        <scheme val="minor"/>
      </rPr>
      <t>osoba, která nabízí investice do Fondu a vede navazující evidenci investičních akcií</t>
    </r>
  </si>
  <si>
    <t>Počet vydaných investičních akcií za období (ks)</t>
  </si>
  <si>
    <t>Počet odkoupených investičních akcií za období (ks)</t>
  </si>
  <si>
    <t>Čistý rozdíl počet (ks)</t>
  </si>
  <si>
    <t>Údaje za období 1.4.2020-30.4.2020</t>
  </si>
  <si>
    <t>Údaje za období 1.3.2020-31.3.2020</t>
  </si>
  <si>
    <t>Údaje za období 1.2.2020-29.2.2020</t>
  </si>
  <si>
    <t>Údaje za období 1.1.2020-31.1.2020</t>
  </si>
  <si>
    <t>Údaje za období 1.12.2019-31.12.2019</t>
  </si>
  <si>
    <t>Údaje za období 1.6.2020-30.6.2020</t>
  </si>
  <si>
    <t>Údaje za období 1.7.2020-31.7.2020</t>
  </si>
  <si>
    <t>Údaje za období 1.8.2020-31.8.2020</t>
  </si>
  <si>
    <t>Údaje za období 1.9.2020-30.9.2020</t>
  </si>
  <si>
    <t>Údaje za období 1.11.2020-30.11.2020</t>
  </si>
  <si>
    <t>Údaje za období 1.12.2020-31.12.2020</t>
  </si>
  <si>
    <t>Údaje za období 1.1.2021-31.1.2021</t>
  </si>
  <si>
    <t>Údaje za období 1.2.2021-28.2.2021</t>
  </si>
  <si>
    <t>Údaje za období 1.3.2021-31.3.2021</t>
  </si>
  <si>
    <t>Údaje za období 1.4.2021-30.4.2021</t>
  </si>
  <si>
    <t>Údaje za období 1.5.2021-31.5.2021</t>
  </si>
  <si>
    <t>Údaje za období 1.6.2021-30.6.2021</t>
  </si>
  <si>
    <t>Údaje za období 1.7.2021-31.7.2021</t>
  </si>
  <si>
    <t>Údaje za období 1.8.2021-31.8.2021</t>
  </si>
  <si>
    <t>Údaje za období 1.9.2021-30.9.2021</t>
  </si>
  <si>
    <t>Údaje za období 1.10.2021-31.10.2021</t>
  </si>
  <si>
    <t>Údaje za období 1.11.2021-30.11.2021</t>
  </si>
  <si>
    <t xml:space="preserve">Zveřejnění: vývoj majetku podfondu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</si>
</sst>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_-;\-* #,##0.00_-;_-* &quot;-&quot;??_-;_-@_-"/>
    <numFmt numFmtId="164" formatCode="#,##0.00\ &quot;Kč&quot;"/>
    <numFmt numFmtId="165" formatCode="_-* #,##0_-;\-* #,##0_-;_-* &quot;-&quot;??_-;_-@_-"/>
    <numFmt numFmtId="166" formatCode="0.0%"/>
    <numFmt numFmtId="167" formatCode="#,##0_ ;\-#,##0\ "/>
    <numFmt numFmtId="168" formatCode="0.000%"/>
    <numFmt numFmtId="169" formatCode="#,##0.00\ [$CZK]"/>
    <numFmt numFmtId="170" formatCode="#,##0.0000\ [$CZK]"/>
    <numFmt numFmtId="171" formatCode="#,##0\ [$CZK]"/>
    <numFmt numFmtId="172" formatCode="0.00000"/>
    <numFmt numFmtId="173" formatCode="_-* #,##0.00\ _K_č_-;\-* #,##0.00\ _K_č_-;_-* &quot;-&quot;??\ _K_č_-;_-@_-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FF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4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name val="Calibri"/>
      <family val="2"/>
      <charset val="238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1579B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0">
    <xf numFmtId="0" fontId="0" fillId="0" borderId="0" xfId="0"/>
    <xf numFmtId="0" fontId="4" fillId="0" borderId="0" xfId="0" applyFont="1" applyAlignment="1">
      <alignment horizontal="left"/>
    </xf>
    <xf numFmtId="14" fontId="2" fillId="0" borderId="0" xfId="0" applyNumberFormat="1" applyFont="1" applyAlignment="1">
      <alignment vertical="center"/>
    </xf>
    <xf numFmtId="0" fontId="5" fillId="0" borderId="0" xfId="0" applyFont="1" applyAlignment="1">
      <alignment horizontal="left"/>
    </xf>
    <xf numFmtId="168" fontId="0" fillId="0" borderId="0" xfId="2" applyNumberFormat="1" applyFont="1"/>
    <xf numFmtId="0" fontId="7" fillId="0" borderId="0" xfId="0" applyFont="1"/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14" fontId="6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170" fontId="6" fillId="0" borderId="1" xfId="0" applyNumberFormat="1" applyFont="1" applyBorder="1" applyAlignment="1">
      <alignment vertical="center"/>
    </xf>
    <xf numFmtId="171" fontId="6" fillId="0" borderId="1" xfId="0" applyNumberFormat="1" applyFont="1" applyBorder="1" applyAlignment="1">
      <alignment vertical="center"/>
    </xf>
    <xf numFmtId="165" fontId="6" fillId="0" borderId="1" xfId="1" applyNumberFormat="1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14" fontId="6" fillId="0" borderId="1" xfId="0" applyNumberFormat="1" applyFont="1" applyBorder="1" applyAlignment="1">
      <alignment vertical="center"/>
    </xf>
    <xf numFmtId="165" fontId="9" fillId="0" borderId="1" xfId="1" applyNumberFormat="1" applyFont="1" applyBorder="1" applyAlignment="1">
      <alignment vertical="center"/>
    </xf>
    <xf numFmtId="167" fontId="9" fillId="0" borderId="1" xfId="1" applyNumberFormat="1" applyFont="1" applyBorder="1" applyAlignment="1">
      <alignment vertical="center"/>
    </xf>
    <xf numFmtId="169" fontId="9" fillId="0" borderId="1" xfId="0" applyNumberFormat="1" applyFont="1" applyBorder="1" applyAlignment="1">
      <alignment vertical="center"/>
    </xf>
    <xf numFmtId="169" fontId="6" fillId="0" borderId="1" xfId="0" applyNumberFormat="1" applyFont="1" applyBorder="1" applyAlignment="1">
      <alignment vertical="center"/>
    </xf>
    <xf numFmtId="164" fontId="6" fillId="0" borderId="1" xfId="0" applyNumberFormat="1" applyFont="1" applyBorder="1" applyAlignment="1">
      <alignment vertical="center"/>
    </xf>
    <xf numFmtId="166" fontId="6" fillId="0" borderId="1" xfId="2" applyNumberFormat="1" applyFont="1" applyBorder="1" applyAlignment="1">
      <alignment vertical="center"/>
    </xf>
    <xf numFmtId="164" fontId="14" fillId="2" borderId="1" xfId="0" applyNumberFormat="1" applyFont="1" applyFill="1" applyBorder="1" applyAlignment="1">
      <alignment vertical="center"/>
    </xf>
    <xf numFmtId="166" fontId="14" fillId="2" borderId="1" xfId="0" applyNumberFormat="1" applyFont="1" applyFill="1" applyBorder="1" applyAlignment="1">
      <alignment vertical="center"/>
    </xf>
    <xf numFmtId="0" fontId="8" fillId="0" borderId="1" xfId="0" applyFont="1" applyBorder="1" applyAlignment="1">
      <alignment horizontal="left" vertical="center" inden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164" fontId="3" fillId="0" borderId="0" xfId="0" applyNumberFormat="1" applyFont="1" applyAlignment="1">
      <alignment horizontal="left" vertical="center"/>
    </xf>
    <xf numFmtId="1" fontId="6" fillId="0" borderId="1" xfId="1" applyNumberFormat="1" applyFont="1" applyBorder="1" applyAlignment="1">
      <alignment vertical="center"/>
    </xf>
    <xf numFmtId="172" fontId="0" fillId="0" borderId="0" xfId="2" applyNumberFormat="1" applyFont="1"/>
    <xf numFmtId="170" fontId="6" fillId="3" borderId="1" xfId="0" applyNumberFormat="1" applyFont="1" applyFill="1" applyBorder="1" applyAlignment="1">
      <alignment vertical="center"/>
    </xf>
    <xf numFmtId="171" fontId="6" fillId="3" borderId="1" xfId="0" applyNumberFormat="1" applyFont="1" applyFill="1" applyBorder="1" applyAlignment="1">
      <alignment vertical="center"/>
    </xf>
    <xf numFmtId="165" fontId="6" fillId="3" borderId="1" xfId="1" applyNumberFormat="1" applyFont="1" applyFill="1" applyBorder="1" applyAlignment="1">
      <alignment vertical="center"/>
    </xf>
    <xf numFmtId="164" fontId="6" fillId="3" borderId="1" xfId="0" applyNumberFormat="1" applyFont="1" applyFill="1" applyBorder="1" applyAlignment="1">
      <alignment vertical="center"/>
    </xf>
    <xf numFmtId="166" fontId="6" fillId="3" borderId="1" xfId="2" applyNumberFormat="1" applyFont="1" applyFill="1" applyBorder="1" applyAlignment="1">
      <alignment vertical="center"/>
    </xf>
    <xf numFmtId="10" fontId="6" fillId="3" borderId="1" xfId="2" applyNumberFormat="1" applyFont="1" applyFill="1" applyBorder="1" applyAlignment="1">
      <alignment vertical="center"/>
    </xf>
    <xf numFmtId="165" fontId="0" fillId="0" borderId="0" xfId="0" applyNumberFormat="1"/>
    <xf numFmtId="2" fontId="0" fillId="0" borderId="0" xfId="2" applyNumberFormat="1" applyFont="1"/>
    <xf numFmtId="173" fontId="0" fillId="0" borderId="0" xfId="0" applyNumberFormat="1"/>
    <xf numFmtId="167" fontId="9" fillId="3" borderId="1" xfId="1" applyNumberFormat="1" applyFont="1" applyFill="1" applyBorder="1" applyAlignment="1">
      <alignment vertical="center"/>
    </xf>
    <xf numFmtId="169" fontId="6" fillId="3" borderId="1" xfId="0" applyNumberFormat="1" applyFont="1" applyFill="1" applyBorder="1" applyAlignment="1">
      <alignment vertical="center"/>
    </xf>
    <xf numFmtId="169" fontId="9" fillId="3" borderId="1" xfId="0" applyNumberFormat="1" applyFont="1" applyFill="1" applyBorder="1" applyAlignment="1">
      <alignment vertical="center"/>
    </xf>
    <xf numFmtId="43" fontId="0" fillId="0" borderId="0" xfId="1" applyFont="1"/>
    <xf numFmtId="165" fontId="9" fillId="3" borderId="1" xfId="1" applyNumberFormat="1" applyFont="1" applyFill="1" applyBorder="1" applyAlignment="1">
      <alignment vertical="center"/>
    </xf>
    <xf numFmtId="0" fontId="7" fillId="3" borderId="0" xfId="0" applyFont="1" applyFill="1"/>
    <xf numFmtId="0" fontId="0" fillId="3" borderId="0" xfId="0" applyFill="1"/>
    <xf numFmtId="0" fontId="6" fillId="3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8" fillId="3" borderId="0" xfId="0" applyFont="1" applyFill="1" applyAlignment="1">
      <alignment vertical="center"/>
    </xf>
    <xf numFmtId="0" fontId="6" fillId="3" borderId="0" xfId="0" applyFont="1" applyFill="1" applyAlignment="1">
      <alignment horizontal="right" vertical="center"/>
    </xf>
    <xf numFmtId="0" fontId="8" fillId="3" borderId="1" xfId="0" applyFont="1" applyFill="1" applyBorder="1" applyAlignment="1">
      <alignment horizontal="left" vertical="center" indent="1"/>
    </xf>
    <xf numFmtId="0" fontId="6" fillId="3" borderId="1" xfId="0" applyFont="1" applyFill="1" applyBorder="1" applyAlignment="1">
      <alignment horizontal="right" vertical="center"/>
    </xf>
    <xf numFmtId="14" fontId="6" fillId="3" borderId="0" xfId="0" applyNumberFormat="1" applyFont="1" applyFill="1" applyAlignment="1">
      <alignment vertical="center"/>
    </xf>
    <xf numFmtId="14" fontId="6" fillId="3" borderId="1" xfId="0" applyNumberFormat="1" applyFont="1" applyFill="1" applyBorder="1" applyAlignment="1">
      <alignment vertical="center"/>
    </xf>
    <xf numFmtId="0" fontId="5" fillId="3" borderId="0" xfId="0" applyFont="1" applyFill="1" applyAlignment="1">
      <alignment horizontal="left" vertical="center"/>
    </xf>
    <xf numFmtId="14" fontId="2" fillId="3" borderId="0" xfId="0" applyNumberFormat="1" applyFont="1" applyFill="1" applyAlignment="1">
      <alignment vertical="center"/>
    </xf>
    <xf numFmtId="2" fontId="0" fillId="3" borderId="0" xfId="2" applyNumberFormat="1" applyFont="1" applyFill="1"/>
    <xf numFmtId="173" fontId="0" fillId="3" borderId="0" xfId="0" applyNumberFormat="1" applyFill="1"/>
    <xf numFmtId="0" fontId="4" fillId="3" borderId="0" xfId="0" applyFont="1" applyFill="1" applyAlignment="1">
      <alignment horizontal="left"/>
    </xf>
    <xf numFmtId="0" fontId="0" fillId="3" borderId="0" xfId="0" applyFill="1" applyAlignment="1">
      <alignment horizontal="left"/>
    </xf>
    <xf numFmtId="0" fontId="0" fillId="3" borderId="0" xfId="0" applyFill="1" applyAlignment="1">
      <alignment horizontal="left" vertical="center"/>
    </xf>
    <xf numFmtId="0" fontId="5" fillId="3" borderId="0" xfId="0" applyFont="1" applyFill="1" applyAlignment="1">
      <alignment vertical="center"/>
    </xf>
    <xf numFmtId="43" fontId="0" fillId="3" borderId="0" xfId="1" applyFont="1" applyFill="1"/>
    <xf numFmtId="0" fontId="11" fillId="3" borderId="0" xfId="0" applyFont="1" applyFill="1" applyAlignment="1">
      <alignment horizontal="left" vertical="center"/>
    </xf>
    <xf numFmtId="164" fontId="3" fillId="3" borderId="0" xfId="0" applyNumberFormat="1" applyFont="1" applyFill="1" applyAlignment="1">
      <alignment horizontal="left" vertical="center"/>
    </xf>
    <xf numFmtId="0" fontId="5" fillId="3" borderId="0" xfId="0" applyFont="1" applyFill="1" applyAlignment="1">
      <alignment horizontal="left"/>
    </xf>
    <xf numFmtId="165" fontId="6" fillId="0" borderId="1" xfId="1" applyNumberFormat="1" applyFont="1" applyFill="1" applyBorder="1" applyAlignment="1">
      <alignment vertical="center"/>
    </xf>
    <xf numFmtId="10" fontId="0" fillId="3" borderId="0" xfId="2" applyNumberFormat="1" applyFont="1" applyFill="1"/>
    <xf numFmtId="43" fontId="0" fillId="3" borderId="0" xfId="0" applyNumberFormat="1" applyFill="1"/>
    <xf numFmtId="9" fontId="6" fillId="3" borderId="1" xfId="2" applyFont="1" applyFill="1" applyBorder="1" applyAlignment="1">
      <alignment vertical="center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7" fillId="0" borderId="0" xfId="0" applyFont="1" applyAlignment="1">
      <alignment horizontal="right" vertical="center"/>
    </xf>
    <xf numFmtId="165" fontId="9" fillId="0" borderId="1" xfId="1" applyNumberFormat="1" applyFont="1" applyFill="1" applyBorder="1" applyAlignment="1">
      <alignment vertical="center"/>
    </xf>
    <xf numFmtId="167" fontId="9" fillId="0" borderId="1" xfId="1" applyNumberFormat="1" applyFont="1" applyFill="1" applyBorder="1" applyAlignment="1">
      <alignment vertical="center"/>
    </xf>
    <xf numFmtId="9" fontId="6" fillId="0" borderId="1" xfId="2" applyFont="1" applyFill="1" applyBorder="1" applyAlignment="1">
      <alignment vertical="center"/>
    </xf>
    <xf numFmtId="10" fontId="6" fillId="0" borderId="1" xfId="2" applyNumberFormat="1" applyFont="1" applyFill="1" applyBorder="1" applyAlignment="1">
      <alignment vertical="center"/>
    </xf>
    <xf numFmtId="0" fontId="4" fillId="3" borderId="0" xfId="0" applyFont="1" applyFill="1" applyAlignment="1">
      <alignment horizontal="left" vertical="center" indent="1"/>
    </xf>
    <xf numFmtId="166" fontId="6" fillId="0" borderId="1" xfId="2" applyNumberFormat="1" applyFont="1" applyFill="1" applyBorder="1" applyAlignment="1">
      <alignment vertical="center"/>
    </xf>
    <xf numFmtId="164" fontId="20" fillId="2" borderId="1" xfId="0" applyNumberFormat="1" applyFont="1" applyFill="1" applyBorder="1" applyAlignment="1">
      <alignment vertical="center"/>
    </xf>
    <xf numFmtId="166" fontId="20" fillId="2" borderId="1" xfId="2" applyNumberFormat="1" applyFont="1" applyFill="1" applyBorder="1" applyAlignment="1">
      <alignment vertical="center"/>
    </xf>
    <xf numFmtId="0" fontId="14" fillId="2" borderId="1" xfId="0" applyFont="1" applyFill="1" applyBorder="1" applyAlignment="1">
      <alignment horizontal="left" vertical="center" indent="1"/>
    </xf>
    <xf numFmtId="0" fontId="10" fillId="0" borderId="1" xfId="0" applyFont="1" applyBorder="1" applyAlignment="1">
      <alignment horizontal="left" vertical="center" indent="1"/>
    </xf>
    <xf numFmtId="0" fontId="12" fillId="0" borderId="0" xfId="0" applyFont="1" applyAlignment="1">
      <alignment horizontal="left" vertical="center"/>
    </xf>
    <xf numFmtId="0" fontId="4" fillId="0" borderId="1" xfId="0" applyFont="1" applyBorder="1" applyAlignment="1">
      <alignment horizontal="left" vertical="center" indent="1"/>
    </xf>
    <xf numFmtId="0" fontId="10" fillId="3" borderId="1" xfId="0" applyFont="1" applyFill="1" applyBorder="1" applyAlignment="1">
      <alignment horizontal="left" vertical="center" indent="1"/>
    </xf>
    <xf numFmtId="0" fontId="4" fillId="3" borderId="1" xfId="0" applyFont="1" applyFill="1" applyBorder="1" applyAlignment="1">
      <alignment horizontal="left" vertical="center" indent="1"/>
    </xf>
    <xf numFmtId="0" fontId="12" fillId="3" borderId="0" xfId="0" applyFont="1" applyFill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 indent="1"/>
    </xf>
    <xf numFmtId="0" fontId="4" fillId="0" borderId="3" xfId="0" applyFont="1" applyBorder="1" applyAlignment="1">
      <alignment horizontal="left" vertical="center" indent="1"/>
    </xf>
    <xf numFmtId="0" fontId="4" fillId="0" borderId="4" xfId="0" applyFont="1" applyBorder="1" applyAlignment="1">
      <alignment horizontal="left" vertical="center" indent="1"/>
    </xf>
  </cellXfs>
  <cellStyles count="3">
    <cellStyle name="Čárka" xfId="1" builtinId="3"/>
    <cellStyle name="Normální" xfId="0" builtinId="0"/>
    <cellStyle name="Procenta" xfId="2" builtinId="5"/>
  </cellStyles>
  <dxfs count="0"/>
  <tableStyles count="0" defaultTableStyle="TableStyleMedium2" defaultPivotStyle="PivotStyleLight16"/>
  <colors>
    <mruColors>
      <color rgb="FF0000FF"/>
      <color rgb="FF4DD0E2"/>
      <color rgb="FF01579B"/>
      <color rgb="FF039BE5"/>
      <color rgb="FFFFD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01579B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D03-AD4A-80EA-85EDF316458E}"/>
              </c:ext>
            </c:extLst>
          </c:dPt>
          <c:dPt>
            <c:idx val="1"/>
            <c:bubble3D val="0"/>
            <c:spPr>
              <a:solidFill>
                <a:srgbClr val="039BE5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D03-AD4A-80EA-85EDF316458E}"/>
              </c:ext>
            </c:extLst>
          </c:dPt>
          <c:dPt>
            <c:idx val="2"/>
            <c:bubble3D val="0"/>
            <c:spPr>
              <a:solidFill>
                <a:srgbClr val="4DD0E2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D03-AD4A-80EA-85EDF316458E}"/>
              </c:ext>
            </c:extLst>
          </c:dPt>
          <c:dPt>
            <c:idx val="3"/>
            <c:bubble3D val="0"/>
            <c:spPr>
              <a:solidFill>
                <a:srgbClr val="FFD600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AD03-AD4A-80EA-85EDF316458E}"/>
              </c:ext>
            </c:extLst>
          </c:dPt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D03-AD4A-80EA-85EDF316458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'31.12.2019'!$B$28:$E$31</c:f>
              <c:strCache>
                <c:ptCount val="4"/>
                <c:pt idx="0">
                  <c:v>Hotovost</c:v>
                </c:pt>
                <c:pt idx="1">
                  <c:v>Půjčky poskytnuté nemovitostní společnosti</c:v>
                </c:pt>
                <c:pt idx="2">
                  <c:v>Majetkové účasti v nemovitostní společnosti</c:v>
                </c:pt>
                <c:pt idx="3">
                  <c:v>Ostatní finanční aktiva</c:v>
                </c:pt>
              </c:strCache>
            </c:strRef>
          </c:cat>
          <c:val>
            <c:numRef>
              <c:f>'31.12.2019'!$G$28:$G$31</c:f>
              <c:numCache>
                <c:formatCode>0.0%</c:formatCode>
                <c:ptCount val="4"/>
                <c:pt idx="0">
                  <c:v>3.4471570084870319E-2</c:v>
                </c:pt>
                <c:pt idx="1">
                  <c:v>0.5215146864873802</c:v>
                </c:pt>
                <c:pt idx="2">
                  <c:v>0.44401374342774941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D03-AD4A-80EA-85EDF316458E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ayout>
        <c:manualLayout>
          <c:xMode val="edge"/>
          <c:yMode val="edge"/>
          <c:x val="0.5596087939502612"/>
          <c:y val="0.2507772793571964"/>
          <c:w val="0.44039120604973886"/>
          <c:h val="0.471658187811232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01579B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379-4658-B2D9-2D66FFB790CA}"/>
              </c:ext>
            </c:extLst>
          </c:dPt>
          <c:dPt>
            <c:idx val="1"/>
            <c:bubble3D val="0"/>
            <c:spPr>
              <a:solidFill>
                <a:srgbClr val="039BE5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379-4658-B2D9-2D66FFB790CA}"/>
              </c:ext>
            </c:extLst>
          </c:dPt>
          <c:dPt>
            <c:idx val="2"/>
            <c:bubble3D val="0"/>
            <c:spPr>
              <a:solidFill>
                <a:srgbClr val="4DD0E2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379-4658-B2D9-2D66FFB790C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'30.9.2020'!$B$28:$E$30</c:f>
              <c:strCache>
                <c:ptCount val="3"/>
                <c:pt idx="0">
                  <c:v>Hotovost</c:v>
                </c:pt>
                <c:pt idx="1">
                  <c:v>Půjčky poskytnuté nemovitostní společnosti</c:v>
                </c:pt>
                <c:pt idx="2">
                  <c:v>Majetkové účasti v nemovitostní společnosti</c:v>
                </c:pt>
              </c:strCache>
            </c:strRef>
          </c:cat>
          <c:val>
            <c:numRef>
              <c:f>'30.9.2020'!$G$28:$G$30</c:f>
              <c:numCache>
                <c:formatCode>0.0%</c:formatCode>
                <c:ptCount val="3"/>
                <c:pt idx="0">
                  <c:v>7.2076432426069009E-2</c:v>
                </c:pt>
                <c:pt idx="1">
                  <c:v>0.40860477779275345</c:v>
                </c:pt>
                <c:pt idx="2">
                  <c:v>0.51931878978117751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379-4658-B2D9-2D66FFB790CA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ayout>
        <c:manualLayout>
          <c:xMode val="edge"/>
          <c:yMode val="edge"/>
          <c:x val="0.59350718448329542"/>
          <c:y val="0.26270048706480553"/>
          <c:w val="0.37130495128786861"/>
          <c:h val="0.5181212892759371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01579B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2A2-4C80-8335-46E0010E244B}"/>
              </c:ext>
            </c:extLst>
          </c:dPt>
          <c:dPt>
            <c:idx val="1"/>
            <c:bubble3D val="0"/>
            <c:spPr>
              <a:solidFill>
                <a:srgbClr val="039BE5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2A2-4C80-8335-46E0010E244B}"/>
              </c:ext>
            </c:extLst>
          </c:dPt>
          <c:dPt>
            <c:idx val="2"/>
            <c:bubble3D val="0"/>
            <c:spPr>
              <a:solidFill>
                <a:srgbClr val="4DD0E2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2A2-4C80-8335-46E0010E244B}"/>
              </c:ext>
            </c:extLst>
          </c:dPt>
          <c:dPt>
            <c:idx val="3"/>
            <c:bubble3D val="0"/>
            <c:spPr>
              <a:solidFill>
                <a:schemeClr val="accent5">
                  <a:shade val="58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F2A2-4C80-8335-46E0010E244B}"/>
              </c:ext>
            </c:extLst>
          </c:dPt>
          <c:dLbls>
            <c:dLbl>
              <c:idx val="3"/>
              <c:layout>
                <c:manualLayout>
                  <c:x val="-0.11827956989247312"/>
                  <c:y val="-0.14705201241257931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chemeClr val="bg1">
                          <a:lumMod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2A2-4C80-8335-46E0010E244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'31.10.2020'!$B$28:$E$31</c:f>
              <c:strCache>
                <c:ptCount val="4"/>
                <c:pt idx="0">
                  <c:v>Hotovost</c:v>
                </c:pt>
                <c:pt idx="1">
                  <c:v>Půjčky poskytnuté nemovitostní společnosti</c:v>
                </c:pt>
                <c:pt idx="2">
                  <c:v>Majetkové účasti v nemovitostní společnosti</c:v>
                </c:pt>
                <c:pt idx="3">
                  <c:v>Ostatní finanční aktiva</c:v>
                </c:pt>
              </c:strCache>
            </c:strRef>
          </c:cat>
          <c:val>
            <c:numRef>
              <c:f>'31.10.2020'!$G$28:$G$31</c:f>
              <c:numCache>
                <c:formatCode>0.0%</c:formatCode>
                <c:ptCount val="4"/>
                <c:pt idx="0">
                  <c:v>6.9875162876804883E-2</c:v>
                </c:pt>
                <c:pt idx="1">
                  <c:v>0.40907697510978019</c:v>
                </c:pt>
                <c:pt idx="2">
                  <c:v>0.51954238998985403</c:v>
                </c:pt>
                <c:pt idx="3" formatCode="0.00%">
                  <c:v>1.5054720235608981E-3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2A2-4C80-8335-46E0010E244B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ayout>
        <c:manualLayout>
          <c:xMode val="edge"/>
          <c:yMode val="edge"/>
          <c:x val="0.61071154008974682"/>
          <c:y val="0.20705918507085661"/>
          <c:w val="0.35840165946998559"/>
          <c:h val="0.6135063784084210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doughnutChart>
        <c:varyColors val="1"/>
        <c:ser>
          <c:idx val="3"/>
          <c:order val="3"/>
          <c:dPt>
            <c:idx val="0"/>
            <c:bubble3D val="0"/>
            <c:spPr>
              <a:solidFill>
                <a:srgbClr val="01579B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746-4EE8-9C62-B41587053865}"/>
              </c:ext>
            </c:extLst>
          </c:dPt>
          <c:dPt>
            <c:idx val="1"/>
            <c:bubble3D val="0"/>
            <c:spPr>
              <a:solidFill>
                <a:srgbClr val="039BE5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746-4EE8-9C62-B41587053865}"/>
              </c:ext>
            </c:extLst>
          </c:dPt>
          <c:dPt>
            <c:idx val="2"/>
            <c:bubble3D val="0"/>
            <c:spPr>
              <a:solidFill>
                <a:srgbClr val="4DD0E2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746-4EE8-9C62-B41587053865}"/>
              </c:ext>
            </c:extLst>
          </c:dPt>
          <c:dPt>
            <c:idx val="3"/>
            <c:bubble3D val="0"/>
            <c:spPr>
              <a:solidFill>
                <a:schemeClr val="accent5">
                  <a:shade val="58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F746-4EE8-9C62-B41587053865}"/>
              </c:ext>
            </c:extLst>
          </c:dPt>
          <c:dLbls>
            <c:dLbl>
              <c:idx val="3"/>
              <c:layout>
                <c:manualLayout>
                  <c:x val="-0.11827956989247312"/>
                  <c:y val="-0.14705201241257931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chemeClr val="bg1">
                          <a:lumMod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746-4EE8-9C62-B4158705386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'30.11.2020'!$B$28:$B$31</c:f>
              <c:strCache>
                <c:ptCount val="4"/>
                <c:pt idx="0">
                  <c:v>Hotovost</c:v>
                </c:pt>
                <c:pt idx="1">
                  <c:v>Půjčky poskytnuté nemovitostní společnosti</c:v>
                </c:pt>
                <c:pt idx="2">
                  <c:v>Majetkové účasti v nemovitostní společnosti</c:v>
                </c:pt>
                <c:pt idx="3">
                  <c:v>Ostatní finanční aktiva</c:v>
                </c:pt>
              </c:strCache>
            </c:strRef>
          </c:cat>
          <c:val>
            <c:numRef>
              <c:f>'30.11.2020'!$G$28:$G$31</c:f>
              <c:numCache>
                <c:formatCode>0.0%</c:formatCode>
                <c:ptCount val="4"/>
                <c:pt idx="0">
                  <c:v>7.261886837917321E-2</c:v>
                </c:pt>
                <c:pt idx="1">
                  <c:v>0.40771178897344312</c:v>
                </c:pt>
                <c:pt idx="2">
                  <c:v>0.51500964958904827</c:v>
                </c:pt>
                <c:pt idx="3">
                  <c:v>4.6596930583355286E-3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DA44-4728-8CBC-744A8A606EED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dPt>
                  <c:idx val="0"/>
                  <c:bubble3D val="0"/>
                  <c:spPr>
                    <a:solidFill>
                      <a:schemeClr val="accent5">
                        <a:tint val="58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1-DA44-4728-8CBC-744A8A606EED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5">
                        <a:tint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3-DA44-4728-8CBC-744A8A606EED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5">
                        <a:shade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5-DA44-4728-8CBC-744A8A606EED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5">
                        <a:shade val="58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7-DA44-4728-8CBC-744A8A606EED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100" b="1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cs-CZ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'30.11.2020'!$B$28:$B$31</c15:sqref>
                        </c15:formulaRef>
                      </c:ext>
                    </c:extLst>
                    <c:strCache>
                      <c:ptCount val="4"/>
                      <c:pt idx="0">
                        <c:v>Hotovost</c:v>
                      </c:pt>
                      <c:pt idx="1">
                        <c:v>Půjčky poskytnuté nemovitostní společnosti</c:v>
                      </c:pt>
                      <c:pt idx="2">
                        <c:v>Majetkové účasti v nemovitostní společnosti</c:v>
                      </c:pt>
                      <c:pt idx="3">
                        <c:v>Ostatní finanční aktiva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'30.11.2020'!$C$28:$C$31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8-DA44-4728-8CBC-744A8A606EED}"/>
                  </c:ext>
                </c:extLst>
              </c15:ser>
            </c15:filteredPieSeries>
            <c15:filteredPieSeries>
              <c15:ser>
                <c:idx val="1"/>
                <c:order val="1"/>
                <c:dPt>
                  <c:idx val="0"/>
                  <c:bubble3D val="0"/>
                  <c:spPr>
                    <a:solidFill>
                      <a:schemeClr val="accent5">
                        <a:tint val="58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1-F746-4EE8-9C62-B41587053865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5">
                        <a:tint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3-F746-4EE8-9C62-B41587053865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5">
                        <a:shade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5-F746-4EE8-9C62-B41587053865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5">
                        <a:shade val="58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7-F746-4EE8-9C62-B41587053865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cs-CZ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'30.11.2020'!$B$28:$B$31</c15:sqref>
                        </c15:formulaRef>
                      </c:ext>
                    </c:extLst>
                    <c:strCache>
                      <c:ptCount val="4"/>
                      <c:pt idx="0">
                        <c:v>Hotovost</c:v>
                      </c:pt>
                      <c:pt idx="1">
                        <c:v>Půjčky poskytnuté nemovitostní společnosti</c:v>
                      </c:pt>
                      <c:pt idx="2">
                        <c:v>Majetkové účasti v nemovitostní společnosti</c:v>
                      </c:pt>
                      <c:pt idx="3">
                        <c:v>Ostatní finanční aktiva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'30.11.2020'!$D$28:$D$31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DA44-4728-8CBC-744A8A606EED}"/>
                  </c:ext>
                </c:extLst>
              </c15:ser>
            </c15:filteredPieSeries>
            <c15:filteredPieSeries>
              <c15:ser>
                <c:idx val="2"/>
                <c:order val="2"/>
                <c:dPt>
                  <c:idx val="0"/>
                  <c:bubble3D val="0"/>
                  <c:spPr>
                    <a:solidFill>
                      <a:schemeClr val="accent5">
                        <a:tint val="58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9-F746-4EE8-9C62-B41587053865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5">
                        <a:tint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B-F746-4EE8-9C62-B41587053865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5">
                        <a:shade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D-F746-4EE8-9C62-B41587053865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5">
                        <a:shade val="58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F-F746-4EE8-9C62-B41587053865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cs-CZ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'30.11.2020'!$B$28:$B$31</c15:sqref>
                        </c15:formulaRef>
                      </c:ext>
                    </c:extLst>
                    <c:strCache>
                      <c:ptCount val="4"/>
                      <c:pt idx="0">
                        <c:v>Hotovost</c:v>
                      </c:pt>
                      <c:pt idx="1">
                        <c:v>Půjčky poskytnuté nemovitostní společnosti</c:v>
                      </c:pt>
                      <c:pt idx="2">
                        <c:v>Majetkové účasti v nemovitostní společnosti</c:v>
                      </c:pt>
                      <c:pt idx="3">
                        <c:v>Ostatní finanční aktiva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'30.11.2020'!$E$28:$E$31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DA44-4728-8CBC-744A8A606EED}"/>
                  </c:ext>
                </c:extLst>
              </c15:ser>
            </c15:filteredPieSeries>
          </c:ext>
        </c:extLst>
      </c:doughnutChart>
      <c:spPr>
        <a:noFill/>
        <a:ln>
          <a:noFill/>
        </a:ln>
        <a:effectLst/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ayout>
        <c:manualLayout>
          <c:xMode val="edge"/>
          <c:yMode val="edge"/>
          <c:x val="0.61071154008974682"/>
          <c:y val="0.20705918507085661"/>
          <c:w val="0.28022030310727286"/>
          <c:h val="0.5181212892759371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doughnutChart>
        <c:varyColors val="1"/>
        <c:ser>
          <c:idx val="3"/>
          <c:order val="3"/>
          <c:dPt>
            <c:idx val="0"/>
            <c:bubble3D val="0"/>
            <c:spPr>
              <a:solidFill>
                <a:srgbClr val="01579B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2BC-4046-B9A2-ABF680A272FF}"/>
              </c:ext>
            </c:extLst>
          </c:dPt>
          <c:dPt>
            <c:idx val="1"/>
            <c:bubble3D val="0"/>
            <c:spPr>
              <a:solidFill>
                <a:srgbClr val="039BE5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2BC-4046-B9A2-ABF680A272FF}"/>
              </c:ext>
            </c:extLst>
          </c:dPt>
          <c:dPt>
            <c:idx val="2"/>
            <c:bubble3D val="0"/>
            <c:spPr>
              <a:solidFill>
                <a:srgbClr val="4DD0E2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2BC-4046-B9A2-ABF680A272FF}"/>
              </c:ext>
            </c:extLst>
          </c:dPt>
          <c:dPt>
            <c:idx val="3"/>
            <c:bubble3D val="0"/>
            <c:spPr>
              <a:solidFill>
                <a:schemeClr val="accent5">
                  <a:shade val="58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E2BC-4046-B9A2-ABF680A272FF}"/>
              </c:ext>
            </c:extLst>
          </c:dPt>
          <c:dLbls>
            <c:dLbl>
              <c:idx val="3"/>
              <c:layout>
                <c:manualLayout>
                  <c:x val="-0.11827956989247312"/>
                  <c:y val="-0.14705201241257931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chemeClr val="bg1">
                          <a:lumMod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2BC-4046-B9A2-ABF680A272F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'31.12.2020'!$B$28:$B$31</c:f>
              <c:strCache>
                <c:ptCount val="4"/>
                <c:pt idx="0">
                  <c:v>Hotovost</c:v>
                </c:pt>
                <c:pt idx="1">
                  <c:v>Půjčky poskytnuté nemovitostní společnosti</c:v>
                </c:pt>
                <c:pt idx="2">
                  <c:v>Majetkové účasti v nemovitostní společnosti</c:v>
                </c:pt>
                <c:pt idx="3">
                  <c:v>Ostatní finanční aktiva</c:v>
                </c:pt>
              </c:strCache>
            </c:strRef>
          </c:cat>
          <c:val>
            <c:numRef>
              <c:f>'31.12.2020'!$G$28:$G$31</c:f>
              <c:numCache>
                <c:formatCode>0%</c:formatCode>
                <c:ptCount val="4"/>
                <c:pt idx="0">
                  <c:v>6.8623257913920765E-2</c:v>
                </c:pt>
                <c:pt idx="1">
                  <c:v>0.31781174810991386</c:v>
                </c:pt>
                <c:pt idx="2">
                  <c:v>0.60869918097633946</c:v>
                </c:pt>
                <c:pt idx="3" formatCode="0.0%">
                  <c:v>4.8658129998257393E-3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2BC-4046-B9A2-ABF680A272FF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dPt>
                  <c:idx val="0"/>
                  <c:bubble3D val="0"/>
                  <c:spPr>
                    <a:solidFill>
                      <a:schemeClr val="accent5">
                        <a:tint val="58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A-E2BC-4046-B9A2-ABF680A272FF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5">
                        <a:tint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C-E2BC-4046-B9A2-ABF680A272FF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5">
                        <a:shade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E-E2BC-4046-B9A2-ABF680A272FF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5">
                        <a:shade val="58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0-E2BC-4046-B9A2-ABF680A272FF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100" b="1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cs-CZ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'31.12.2020'!$B$28:$B$31</c15:sqref>
                        </c15:formulaRef>
                      </c:ext>
                    </c:extLst>
                    <c:strCache>
                      <c:ptCount val="4"/>
                      <c:pt idx="0">
                        <c:v>Hotovost</c:v>
                      </c:pt>
                      <c:pt idx="1">
                        <c:v>Půjčky poskytnuté nemovitostní společnosti</c:v>
                      </c:pt>
                      <c:pt idx="2">
                        <c:v>Majetkové účasti v nemovitostní společnosti</c:v>
                      </c:pt>
                      <c:pt idx="3">
                        <c:v>Ostatní finanční aktiva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'31.12.2020'!$C$28:$C$31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1-E2BC-4046-B9A2-ABF680A272FF}"/>
                  </c:ext>
                </c:extLst>
              </c15:ser>
            </c15:filteredPieSeries>
            <c15:filteredPieSeries>
              <c15:ser>
                <c:idx val="1"/>
                <c:order val="1"/>
                <c:dPt>
                  <c:idx val="0"/>
                  <c:bubble3D val="0"/>
                  <c:spPr>
                    <a:solidFill>
                      <a:schemeClr val="accent5">
                        <a:tint val="58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3-E2BC-4046-B9A2-ABF680A272FF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5">
                        <a:tint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5-E2BC-4046-B9A2-ABF680A272FF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5">
                        <a:shade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7-E2BC-4046-B9A2-ABF680A272FF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5">
                        <a:shade val="58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9-E2BC-4046-B9A2-ABF680A272FF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cs-CZ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'31.12.2020'!$B$28:$B$31</c15:sqref>
                        </c15:formulaRef>
                      </c:ext>
                    </c:extLst>
                    <c:strCache>
                      <c:ptCount val="4"/>
                      <c:pt idx="0">
                        <c:v>Hotovost</c:v>
                      </c:pt>
                      <c:pt idx="1">
                        <c:v>Půjčky poskytnuté nemovitostní společnosti</c:v>
                      </c:pt>
                      <c:pt idx="2">
                        <c:v>Majetkové účasti v nemovitostní společnosti</c:v>
                      </c:pt>
                      <c:pt idx="3">
                        <c:v>Ostatní finanční aktiva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'31.12.2020'!$D$28:$D$31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A-E2BC-4046-B9A2-ABF680A272FF}"/>
                  </c:ext>
                </c:extLst>
              </c15:ser>
            </c15:filteredPieSeries>
            <c15:filteredPieSeries>
              <c15:ser>
                <c:idx val="2"/>
                <c:order val="2"/>
                <c:dPt>
                  <c:idx val="0"/>
                  <c:bubble3D val="0"/>
                  <c:spPr>
                    <a:solidFill>
                      <a:schemeClr val="accent5">
                        <a:tint val="58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C-E2BC-4046-B9A2-ABF680A272FF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5">
                        <a:tint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E-E2BC-4046-B9A2-ABF680A272FF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5">
                        <a:shade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0-E2BC-4046-B9A2-ABF680A272FF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5">
                        <a:shade val="58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2-E2BC-4046-B9A2-ABF680A272FF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cs-CZ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'31.12.2020'!$B$28:$B$31</c15:sqref>
                        </c15:formulaRef>
                      </c:ext>
                    </c:extLst>
                    <c:strCache>
                      <c:ptCount val="4"/>
                      <c:pt idx="0">
                        <c:v>Hotovost</c:v>
                      </c:pt>
                      <c:pt idx="1">
                        <c:v>Půjčky poskytnuté nemovitostní společnosti</c:v>
                      </c:pt>
                      <c:pt idx="2">
                        <c:v>Majetkové účasti v nemovitostní společnosti</c:v>
                      </c:pt>
                      <c:pt idx="3">
                        <c:v>Ostatní finanční aktiva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'31.12.2020'!$E$28:$E$31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3-E2BC-4046-B9A2-ABF680A272FF}"/>
                  </c:ext>
                </c:extLst>
              </c15:ser>
            </c15:filteredPieSeries>
          </c:ext>
        </c:extLst>
      </c:doughnutChart>
      <c:spPr>
        <a:noFill/>
        <a:ln>
          <a:noFill/>
        </a:ln>
        <a:effectLst/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ayout>
        <c:manualLayout>
          <c:xMode val="edge"/>
          <c:yMode val="edge"/>
          <c:x val="0.61071154008974682"/>
          <c:y val="0.20705918507085661"/>
          <c:w val="0.28022030310727286"/>
          <c:h val="0.5181212892759371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doughnutChart>
        <c:varyColors val="1"/>
        <c:ser>
          <c:idx val="3"/>
          <c:order val="3"/>
          <c:dPt>
            <c:idx val="0"/>
            <c:bubble3D val="0"/>
            <c:spPr>
              <a:solidFill>
                <a:srgbClr val="01579B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DA4-46D2-9FD6-A16FE93B5796}"/>
              </c:ext>
            </c:extLst>
          </c:dPt>
          <c:dPt>
            <c:idx val="1"/>
            <c:bubble3D val="0"/>
            <c:spPr>
              <a:solidFill>
                <a:srgbClr val="039BE5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DA4-46D2-9FD6-A16FE93B5796}"/>
              </c:ext>
            </c:extLst>
          </c:dPt>
          <c:dPt>
            <c:idx val="2"/>
            <c:bubble3D val="0"/>
            <c:spPr>
              <a:solidFill>
                <a:srgbClr val="4DD0E2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DA4-46D2-9FD6-A16FE93B5796}"/>
              </c:ext>
            </c:extLst>
          </c:dPt>
          <c:dPt>
            <c:idx val="3"/>
            <c:bubble3D val="0"/>
            <c:spPr>
              <a:solidFill>
                <a:schemeClr val="accent5">
                  <a:shade val="58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DA4-46D2-9FD6-A16FE93B5796}"/>
              </c:ext>
            </c:extLst>
          </c:dPt>
          <c:dLbls>
            <c:dLbl>
              <c:idx val="3"/>
              <c:layout>
                <c:manualLayout>
                  <c:x val="-0.11827956989247312"/>
                  <c:y val="-0.14705201241257931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chemeClr val="bg1">
                          <a:lumMod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DA4-46D2-9FD6-A16FE93B579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'31.1.2021'!$B$28:$B$31</c:f>
              <c:strCache>
                <c:ptCount val="4"/>
                <c:pt idx="0">
                  <c:v>Hotovost</c:v>
                </c:pt>
                <c:pt idx="1">
                  <c:v>Půjčky poskytnuté nemovitostní společnosti</c:v>
                </c:pt>
                <c:pt idx="2">
                  <c:v>Majetkové účasti v nemovitostní společnosti</c:v>
                </c:pt>
                <c:pt idx="3">
                  <c:v>Ostatní finanční aktiva</c:v>
                </c:pt>
              </c:strCache>
            </c:strRef>
          </c:cat>
          <c:val>
            <c:numRef>
              <c:f>'31.1.2021'!$G$28:$G$31</c:f>
              <c:numCache>
                <c:formatCode>0%</c:formatCode>
                <c:ptCount val="4"/>
                <c:pt idx="0">
                  <c:v>4.1297106797265129E-2</c:v>
                </c:pt>
                <c:pt idx="1">
                  <c:v>0.32554065139140254</c:v>
                </c:pt>
                <c:pt idx="2">
                  <c:v>0.6275593146570223</c:v>
                </c:pt>
                <c:pt idx="3" formatCode="0.0%">
                  <c:v>5.6029271543100037E-3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DA4-46D2-9FD6-A16FE93B5796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dPt>
                  <c:idx val="0"/>
                  <c:bubble3D val="0"/>
                  <c:spPr>
                    <a:solidFill>
                      <a:schemeClr val="accent5">
                        <a:tint val="58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A-6DA4-46D2-9FD6-A16FE93B5796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5">
                        <a:tint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C-6DA4-46D2-9FD6-A16FE93B5796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5">
                        <a:shade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E-6DA4-46D2-9FD6-A16FE93B5796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5">
                        <a:shade val="58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0-6DA4-46D2-9FD6-A16FE93B5796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100" b="1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cs-CZ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'31.1.2021'!$B$28:$B$31</c15:sqref>
                        </c15:formulaRef>
                      </c:ext>
                    </c:extLst>
                    <c:strCache>
                      <c:ptCount val="4"/>
                      <c:pt idx="0">
                        <c:v>Hotovost</c:v>
                      </c:pt>
                      <c:pt idx="1">
                        <c:v>Půjčky poskytnuté nemovitostní společnosti</c:v>
                      </c:pt>
                      <c:pt idx="2">
                        <c:v>Majetkové účasti v nemovitostní společnosti</c:v>
                      </c:pt>
                      <c:pt idx="3">
                        <c:v>Ostatní finanční aktiva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'31.1.2021'!$C$28:$C$31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1-6DA4-46D2-9FD6-A16FE93B5796}"/>
                  </c:ext>
                </c:extLst>
              </c15:ser>
            </c15:filteredPieSeries>
            <c15:filteredPieSeries>
              <c15:ser>
                <c:idx val="1"/>
                <c:order val="1"/>
                <c:dPt>
                  <c:idx val="0"/>
                  <c:bubble3D val="0"/>
                  <c:spPr>
                    <a:solidFill>
                      <a:schemeClr val="accent5">
                        <a:tint val="58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3-6DA4-46D2-9FD6-A16FE93B5796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5">
                        <a:tint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5-6DA4-46D2-9FD6-A16FE93B5796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5">
                        <a:shade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7-6DA4-46D2-9FD6-A16FE93B5796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5">
                        <a:shade val="58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9-6DA4-46D2-9FD6-A16FE93B5796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cs-CZ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'31.1.2021'!$B$28:$B$31</c15:sqref>
                        </c15:formulaRef>
                      </c:ext>
                    </c:extLst>
                    <c:strCache>
                      <c:ptCount val="4"/>
                      <c:pt idx="0">
                        <c:v>Hotovost</c:v>
                      </c:pt>
                      <c:pt idx="1">
                        <c:v>Půjčky poskytnuté nemovitostní společnosti</c:v>
                      </c:pt>
                      <c:pt idx="2">
                        <c:v>Majetkové účasti v nemovitostní společnosti</c:v>
                      </c:pt>
                      <c:pt idx="3">
                        <c:v>Ostatní finanční aktiva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'31.1.2021'!$D$28:$D$31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A-6DA4-46D2-9FD6-A16FE93B5796}"/>
                  </c:ext>
                </c:extLst>
              </c15:ser>
            </c15:filteredPieSeries>
            <c15:filteredPieSeries>
              <c15:ser>
                <c:idx val="2"/>
                <c:order val="2"/>
                <c:dPt>
                  <c:idx val="0"/>
                  <c:bubble3D val="0"/>
                  <c:spPr>
                    <a:solidFill>
                      <a:schemeClr val="accent5">
                        <a:tint val="58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C-6DA4-46D2-9FD6-A16FE93B5796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5">
                        <a:tint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E-6DA4-46D2-9FD6-A16FE93B5796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5">
                        <a:shade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0-6DA4-46D2-9FD6-A16FE93B5796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5">
                        <a:shade val="58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2-6DA4-46D2-9FD6-A16FE93B5796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cs-CZ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'31.1.2021'!$B$28:$B$31</c15:sqref>
                        </c15:formulaRef>
                      </c:ext>
                    </c:extLst>
                    <c:strCache>
                      <c:ptCount val="4"/>
                      <c:pt idx="0">
                        <c:v>Hotovost</c:v>
                      </c:pt>
                      <c:pt idx="1">
                        <c:v>Půjčky poskytnuté nemovitostní společnosti</c:v>
                      </c:pt>
                      <c:pt idx="2">
                        <c:v>Majetkové účasti v nemovitostní společnosti</c:v>
                      </c:pt>
                      <c:pt idx="3">
                        <c:v>Ostatní finanční aktiva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'31.1.2021'!$E$28:$E$31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3-6DA4-46D2-9FD6-A16FE93B5796}"/>
                  </c:ext>
                </c:extLst>
              </c15:ser>
            </c15:filteredPieSeries>
          </c:ext>
        </c:extLst>
      </c:doughnutChart>
      <c:spPr>
        <a:noFill/>
        <a:ln>
          <a:noFill/>
        </a:ln>
        <a:effectLst/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ayout>
        <c:manualLayout>
          <c:xMode val="edge"/>
          <c:yMode val="edge"/>
          <c:x val="0.61071154008974682"/>
          <c:y val="0.20705918507085661"/>
          <c:w val="0.28022030310727286"/>
          <c:h val="0.5181212892759371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doughnutChart>
        <c:varyColors val="1"/>
        <c:ser>
          <c:idx val="3"/>
          <c:order val="3"/>
          <c:dPt>
            <c:idx val="0"/>
            <c:bubble3D val="0"/>
            <c:spPr>
              <a:solidFill>
                <a:srgbClr val="01579B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2E7-41AF-8357-EE88115DDFEB}"/>
              </c:ext>
            </c:extLst>
          </c:dPt>
          <c:dPt>
            <c:idx val="1"/>
            <c:bubble3D val="0"/>
            <c:spPr>
              <a:solidFill>
                <a:srgbClr val="039BE5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2E7-41AF-8357-EE88115DDFEB}"/>
              </c:ext>
            </c:extLst>
          </c:dPt>
          <c:dPt>
            <c:idx val="2"/>
            <c:bubble3D val="0"/>
            <c:spPr>
              <a:solidFill>
                <a:srgbClr val="4DD0E2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2E7-41AF-8357-EE88115DDFEB}"/>
              </c:ext>
            </c:extLst>
          </c:dPt>
          <c:dPt>
            <c:idx val="3"/>
            <c:bubble3D val="0"/>
            <c:spPr>
              <a:solidFill>
                <a:schemeClr val="accent5">
                  <a:shade val="58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2E7-41AF-8357-EE88115DDFEB}"/>
              </c:ext>
            </c:extLst>
          </c:dPt>
          <c:dLbls>
            <c:dLbl>
              <c:idx val="3"/>
              <c:layout>
                <c:manualLayout>
                  <c:x val="-0.11827956989247312"/>
                  <c:y val="-0.14705201241257931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chemeClr val="bg1">
                          <a:lumMod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2E7-41AF-8357-EE88115DDFE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'28.2.2021'!$B$28:$B$31</c:f>
              <c:strCache>
                <c:ptCount val="4"/>
                <c:pt idx="0">
                  <c:v>Hotovost</c:v>
                </c:pt>
                <c:pt idx="1">
                  <c:v>Půjčky poskytnuté nemovitostní společnosti</c:v>
                </c:pt>
                <c:pt idx="2">
                  <c:v>Majetkové účasti v nemovitostní společnosti</c:v>
                </c:pt>
                <c:pt idx="3">
                  <c:v>Ostatní finanční aktiva</c:v>
                </c:pt>
              </c:strCache>
            </c:strRef>
          </c:cat>
          <c:val>
            <c:numRef>
              <c:f>'28.2.2021'!$G$28:$G$31</c:f>
              <c:numCache>
                <c:formatCode>0%</c:formatCode>
                <c:ptCount val="4"/>
                <c:pt idx="0">
                  <c:v>0.19789772756922125</c:v>
                </c:pt>
                <c:pt idx="1">
                  <c:v>0.27310858140807581</c:v>
                </c:pt>
                <c:pt idx="2">
                  <c:v>0.52744418842470542</c:v>
                </c:pt>
                <c:pt idx="3" formatCode="0.0%">
                  <c:v>1.5495025979975477E-3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2E7-41AF-8357-EE88115DDFEB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dPt>
                  <c:idx val="0"/>
                  <c:bubble3D val="0"/>
                  <c:spPr>
                    <a:solidFill>
                      <a:schemeClr val="accent5">
                        <a:tint val="58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A-62E7-41AF-8357-EE88115DDFEB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5">
                        <a:tint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C-62E7-41AF-8357-EE88115DDFEB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5">
                        <a:shade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E-62E7-41AF-8357-EE88115DDFEB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5">
                        <a:shade val="58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0-62E7-41AF-8357-EE88115DDFEB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100" b="1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cs-CZ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'28.2.2021'!$B$28:$B$31</c15:sqref>
                        </c15:formulaRef>
                      </c:ext>
                    </c:extLst>
                    <c:strCache>
                      <c:ptCount val="4"/>
                      <c:pt idx="0">
                        <c:v>Hotovost</c:v>
                      </c:pt>
                      <c:pt idx="1">
                        <c:v>Půjčky poskytnuté nemovitostní společnosti</c:v>
                      </c:pt>
                      <c:pt idx="2">
                        <c:v>Majetkové účasti v nemovitostní společnosti</c:v>
                      </c:pt>
                      <c:pt idx="3">
                        <c:v>Ostatní finanční aktiva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'28.2.2021'!$C$28:$C$31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1-62E7-41AF-8357-EE88115DDFEB}"/>
                  </c:ext>
                </c:extLst>
              </c15:ser>
            </c15:filteredPieSeries>
            <c15:filteredPieSeries>
              <c15:ser>
                <c:idx val="1"/>
                <c:order val="1"/>
                <c:dPt>
                  <c:idx val="0"/>
                  <c:bubble3D val="0"/>
                  <c:spPr>
                    <a:solidFill>
                      <a:schemeClr val="accent5">
                        <a:tint val="58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3-62E7-41AF-8357-EE88115DDFEB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5">
                        <a:tint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5-62E7-41AF-8357-EE88115DDFEB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5">
                        <a:shade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7-62E7-41AF-8357-EE88115DDFEB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5">
                        <a:shade val="58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9-62E7-41AF-8357-EE88115DDFEB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cs-CZ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'28.2.2021'!$B$28:$B$31</c15:sqref>
                        </c15:formulaRef>
                      </c:ext>
                    </c:extLst>
                    <c:strCache>
                      <c:ptCount val="4"/>
                      <c:pt idx="0">
                        <c:v>Hotovost</c:v>
                      </c:pt>
                      <c:pt idx="1">
                        <c:v>Půjčky poskytnuté nemovitostní společnosti</c:v>
                      </c:pt>
                      <c:pt idx="2">
                        <c:v>Majetkové účasti v nemovitostní společnosti</c:v>
                      </c:pt>
                      <c:pt idx="3">
                        <c:v>Ostatní finanční aktiva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'28.2.2021'!$D$28:$D$31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A-62E7-41AF-8357-EE88115DDFEB}"/>
                  </c:ext>
                </c:extLst>
              </c15:ser>
            </c15:filteredPieSeries>
            <c15:filteredPieSeries>
              <c15:ser>
                <c:idx val="2"/>
                <c:order val="2"/>
                <c:dPt>
                  <c:idx val="0"/>
                  <c:bubble3D val="0"/>
                  <c:spPr>
                    <a:solidFill>
                      <a:schemeClr val="accent5">
                        <a:tint val="58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C-62E7-41AF-8357-EE88115DDFEB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5">
                        <a:tint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E-62E7-41AF-8357-EE88115DDFEB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5">
                        <a:shade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0-62E7-41AF-8357-EE88115DDFEB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5">
                        <a:shade val="58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2-62E7-41AF-8357-EE88115DDFEB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cs-CZ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'28.2.2021'!$B$28:$B$31</c15:sqref>
                        </c15:formulaRef>
                      </c:ext>
                    </c:extLst>
                    <c:strCache>
                      <c:ptCount val="4"/>
                      <c:pt idx="0">
                        <c:v>Hotovost</c:v>
                      </c:pt>
                      <c:pt idx="1">
                        <c:v>Půjčky poskytnuté nemovitostní společnosti</c:v>
                      </c:pt>
                      <c:pt idx="2">
                        <c:v>Majetkové účasti v nemovitostní společnosti</c:v>
                      </c:pt>
                      <c:pt idx="3">
                        <c:v>Ostatní finanční aktiva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'28.2.2021'!$E$28:$E$31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3-62E7-41AF-8357-EE88115DDFEB}"/>
                  </c:ext>
                </c:extLst>
              </c15:ser>
            </c15:filteredPieSeries>
          </c:ext>
        </c:extLst>
      </c:doughnutChart>
      <c:spPr>
        <a:noFill/>
        <a:ln>
          <a:noFill/>
        </a:ln>
        <a:effectLst/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ayout>
        <c:manualLayout>
          <c:xMode val="edge"/>
          <c:yMode val="edge"/>
          <c:x val="0.61071154008974682"/>
          <c:y val="0.20705918507085661"/>
          <c:w val="0.28022030310727286"/>
          <c:h val="0.5181212892759371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doughnutChart>
        <c:varyColors val="1"/>
        <c:ser>
          <c:idx val="3"/>
          <c:order val="3"/>
          <c:dPt>
            <c:idx val="0"/>
            <c:bubble3D val="0"/>
            <c:spPr>
              <a:solidFill>
                <a:srgbClr val="01579B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F50-44CF-9BD1-5C54BE84708B}"/>
              </c:ext>
            </c:extLst>
          </c:dPt>
          <c:dPt>
            <c:idx val="1"/>
            <c:bubble3D val="0"/>
            <c:spPr>
              <a:solidFill>
                <a:srgbClr val="039BE5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F50-44CF-9BD1-5C54BE84708B}"/>
              </c:ext>
            </c:extLst>
          </c:dPt>
          <c:dPt>
            <c:idx val="2"/>
            <c:bubble3D val="0"/>
            <c:spPr>
              <a:solidFill>
                <a:srgbClr val="4DD0E2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8F50-44CF-9BD1-5C54BE84708B}"/>
              </c:ext>
            </c:extLst>
          </c:dPt>
          <c:dPt>
            <c:idx val="3"/>
            <c:bubble3D val="0"/>
            <c:spPr>
              <a:solidFill>
                <a:schemeClr val="accent5">
                  <a:shade val="58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8F50-44CF-9BD1-5C54BE84708B}"/>
              </c:ext>
            </c:extLst>
          </c:dPt>
          <c:dLbls>
            <c:dLbl>
              <c:idx val="3"/>
              <c:layout>
                <c:manualLayout>
                  <c:x val="-0.11827956989247312"/>
                  <c:y val="-0.14705201241257931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chemeClr val="bg1">
                          <a:lumMod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F50-44CF-9BD1-5C54BE84708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'31.3.2021'!$B$28:$B$31</c:f>
              <c:strCache>
                <c:ptCount val="4"/>
                <c:pt idx="0">
                  <c:v>Hotovost</c:v>
                </c:pt>
                <c:pt idx="1">
                  <c:v>Půjčky poskytnuté nemovitostní společnosti</c:v>
                </c:pt>
                <c:pt idx="2">
                  <c:v>Majetkové účasti v nemovitostní společnosti</c:v>
                </c:pt>
                <c:pt idx="3">
                  <c:v>Ostatní finanční aktiva</c:v>
                </c:pt>
              </c:strCache>
            </c:strRef>
          </c:cat>
          <c:val>
            <c:numRef>
              <c:f>'31.3.2021'!$G$28:$G$31</c:f>
              <c:numCache>
                <c:formatCode>0%</c:formatCode>
                <c:ptCount val="4"/>
                <c:pt idx="0">
                  <c:v>8.644311069011569E-2</c:v>
                </c:pt>
                <c:pt idx="1">
                  <c:v>0.30600565415079622</c:v>
                </c:pt>
                <c:pt idx="2">
                  <c:v>0.60704514860091641</c:v>
                </c:pt>
                <c:pt idx="3" formatCode="0.0%">
                  <c:v>5.0608655817167012E-4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F50-44CF-9BD1-5C54BE84708B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dPt>
                  <c:idx val="0"/>
                  <c:bubble3D val="0"/>
                  <c:spPr>
                    <a:solidFill>
                      <a:schemeClr val="accent5">
                        <a:tint val="58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A-8F50-44CF-9BD1-5C54BE84708B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5">
                        <a:tint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C-8F50-44CF-9BD1-5C54BE84708B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5">
                        <a:shade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E-8F50-44CF-9BD1-5C54BE84708B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5">
                        <a:shade val="58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0-8F50-44CF-9BD1-5C54BE84708B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100" b="1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cs-CZ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'31.3.2021'!$B$28:$B$31</c15:sqref>
                        </c15:formulaRef>
                      </c:ext>
                    </c:extLst>
                    <c:strCache>
                      <c:ptCount val="4"/>
                      <c:pt idx="0">
                        <c:v>Hotovost</c:v>
                      </c:pt>
                      <c:pt idx="1">
                        <c:v>Půjčky poskytnuté nemovitostní společnosti</c:v>
                      </c:pt>
                      <c:pt idx="2">
                        <c:v>Majetkové účasti v nemovitostní společnosti</c:v>
                      </c:pt>
                      <c:pt idx="3">
                        <c:v>Ostatní finanční aktiva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'31.3.2021'!$C$28:$C$31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1-8F50-44CF-9BD1-5C54BE84708B}"/>
                  </c:ext>
                </c:extLst>
              </c15:ser>
            </c15:filteredPieSeries>
            <c15:filteredPieSeries>
              <c15:ser>
                <c:idx val="1"/>
                <c:order val="1"/>
                <c:dPt>
                  <c:idx val="0"/>
                  <c:bubble3D val="0"/>
                  <c:spPr>
                    <a:solidFill>
                      <a:schemeClr val="accent5">
                        <a:tint val="58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3-8F50-44CF-9BD1-5C54BE84708B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5">
                        <a:tint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5-8F50-44CF-9BD1-5C54BE84708B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5">
                        <a:shade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7-8F50-44CF-9BD1-5C54BE84708B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5">
                        <a:shade val="58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9-8F50-44CF-9BD1-5C54BE84708B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cs-CZ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'31.3.2021'!$B$28:$B$31</c15:sqref>
                        </c15:formulaRef>
                      </c:ext>
                    </c:extLst>
                    <c:strCache>
                      <c:ptCount val="4"/>
                      <c:pt idx="0">
                        <c:v>Hotovost</c:v>
                      </c:pt>
                      <c:pt idx="1">
                        <c:v>Půjčky poskytnuté nemovitostní společnosti</c:v>
                      </c:pt>
                      <c:pt idx="2">
                        <c:v>Majetkové účasti v nemovitostní společnosti</c:v>
                      </c:pt>
                      <c:pt idx="3">
                        <c:v>Ostatní finanční aktiva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'31.3.2021'!$D$28:$D$31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A-8F50-44CF-9BD1-5C54BE84708B}"/>
                  </c:ext>
                </c:extLst>
              </c15:ser>
            </c15:filteredPieSeries>
            <c15:filteredPieSeries>
              <c15:ser>
                <c:idx val="2"/>
                <c:order val="2"/>
                <c:dPt>
                  <c:idx val="0"/>
                  <c:bubble3D val="0"/>
                  <c:spPr>
                    <a:solidFill>
                      <a:schemeClr val="accent5">
                        <a:tint val="58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C-8F50-44CF-9BD1-5C54BE84708B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5">
                        <a:tint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E-8F50-44CF-9BD1-5C54BE84708B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5">
                        <a:shade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0-8F50-44CF-9BD1-5C54BE84708B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5">
                        <a:shade val="58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2-8F50-44CF-9BD1-5C54BE84708B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cs-CZ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'31.3.2021'!$B$28:$B$31</c15:sqref>
                        </c15:formulaRef>
                      </c:ext>
                    </c:extLst>
                    <c:strCache>
                      <c:ptCount val="4"/>
                      <c:pt idx="0">
                        <c:v>Hotovost</c:v>
                      </c:pt>
                      <c:pt idx="1">
                        <c:v>Půjčky poskytnuté nemovitostní společnosti</c:v>
                      </c:pt>
                      <c:pt idx="2">
                        <c:v>Majetkové účasti v nemovitostní společnosti</c:v>
                      </c:pt>
                      <c:pt idx="3">
                        <c:v>Ostatní finanční aktiva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'31.3.2021'!$E$28:$E$31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3-8F50-44CF-9BD1-5C54BE84708B}"/>
                  </c:ext>
                </c:extLst>
              </c15:ser>
            </c15:filteredPieSeries>
          </c:ext>
        </c:extLst>
      </c:doughnutChart>
      <c:spPr>
        <a:noFill/>
        <a:ln>
          <a:noFill/>
        </a:ln>
        <a:effectLst/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ayout>
        <c:manualLayout>
          <c:xMode val="edge"/>
          <c:yMode val="edge"/>
          <c:x val="0.61071154008974682"/>
          <c:y val="0.20705918507085661"/>
          <c:w val="0.28022030310727286"/>
          <c:h val="0.5181212892759371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doughnutChart>
        <c:varyColors val="1"/>
        <c:ser>
          <c:idx val="3"/>
          <c:order val="3"/>
          <c:dPt>
            <c:idx val="0"/>
            <c:bubble3D val="0"/>
            <c:spPr>
              <a:solidFill>
                <a:srgbClr val="01579B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B09-4CCE-8305-18DE3771FDF9}"/>
              </c:ext>
            </c:extLst>
          </c:dPt>
          <c:dPt>
            <c:idx val="1"/>
            <c:bubble3D val="0"/>
            <c:spPr>
              <a:solidFill>
                <a:srgbClr val="039BE5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B09-4CCE-8305-18DE3771FDF9}"/>
              </c:ext>
            </c:extLst>
          </c:dPt>
          <c:dPt>
            <c:idx val="2"/>
            <c:bubble3D val="0"/>
            <c:spPr>
              <a:solidFill>
                <a:srgbClr val="4DD0E2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B09-4CCE-8305-18DE3771FDF9}"/>
              </c:ext>
            </c:extLst>
          </c:dPt>
          <c:dPt>
            <c:idx val="3"/>
            <c:bubble3D val="0"/>
            <c:spPr>
              <a:solidFill>
                <a:schemeClr val="accent5">
                  <a:shade val="58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EB09-4CCE-8305-18DE3771FDF9}"/>
              </c:ext>
            </c:extLst>
          </c:dPt>
          <c:dLbls>
            <c:dLbl>
              <c:idx val="3"/>
              <c:layout>
                <c:manualLayout>
                  <c:x val="-0.11827956989247312"/>
                  <c:y val="-0.14705201241257931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chemeClr val="bg1">
                          <a:lumMod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B09-4CCE-8305-18DE3771FDF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'30.4.2021'!$B$28:$B$31</c:f>
              <c:strCache>
                <c:ptCount val="4"/>
                <c:pt idx="0">
                  <c:v>Hotovost</c:v>
                </c:pt>
                <c:pt idx="1">
                  <c:v>Půjčky poskytnuté nemovitostní společnosti</c:v>
                </c:pt>
                <c:pt idx="2">
                  <c:v>Majetkové účasti v nemovitostní společnosti</c:v>
                </c:pt>
                <c:pt idx="3">
                  <c:v>Ostatní finanční aktiva</c:v>
                </c:pt>
              </c:strCache>
            </c:strRef>
          </c:cat>
          <c:val>
            <c:numRef>
              <c:f>'30.4.2021'!$G$28:$G$31</c:f>
              <c:numCache>
                <c:formatCode>0%</c:formatCode>
                <c:ptCount val="4"/>
                <c:pt idx="0">
                  <c:v>0.17550879464306152</c:v>
                </c:pt>
                <c:pt idx="1">
                  <c:v>0.27305739965572756</c:v>
                </c:pt>
                <c:pt idx="2">
                  <c:v>0.54565545507276003</c:v>
                </c:pt>
                <c:pt idx="3">
                  <c:v>5.7783506284508884E-3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B09-4CCE-8305-18DE3771FDF9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dPt>
                  <c:idx val="0"/>
                  <c:bubble3D val="0"/>
                  <c:spPr>
                    <a:solidFill>
                      <a:schemeClr val="accent5">
                        <a:tint val="58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A-EB09-4CCE-8305-18DE3771FDF9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5">
                        <a:tint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C-EB09-4CCE-8305-18DE3771FDF9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5">
                        <a:shade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E-EB09-4CCE-8305-18DE3771FDF9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5">
                        <a:shade val="58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0-EB09-4CCE-8305-18DE3771FDF9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100" b="1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cs-CZ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'30.4.2021'!$B$28:$B$31</c15:sqref>
                        </c15:formulaRef>
                      </c:ext>
                    </c:extLst>
                    <c:strCache>
                      <c:ptCount val="4"/>
                      <c:pt idx="0">
                        <c:v>Hotovost</c:v>
                      </c:pt>
                      <c:pt idx="1">
                        <c:v>Půjčky poskytnuté nemovitostní společnosti</c:v>
                      </c:pt>
                      <c:pt idx="2">
                        <c:v>Majetkové účasti v nemovitostní společnosti</c:v>
                      </c:pt>
                      <c:pt idx="3">
                        <c:v>Ostatní finanční aktiva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'30.4.2021'!$C$28:$C$31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1-EB09-4CCE-8305-18DE3771FDF9}"/>
                  </c:ext>
                </c:extLst>
              </c15:ser>
            </c15:filteredPieSeries>
            <c15:filteredPieSeries>
              <c15:ser>
                <c:idx val="1"/>
                <c:order val="1"/>
                <c:dPt>
                  <c:idx val="0"/>
                  <c:bubble3D val="0"/>
                  <c:spPr>
                    <a:solidFill>
                      <a:schemeClr val="accent5">
                        <a:tint val="58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3-EB09-4CCE-8305-18DE3771FDF9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5">
                        <a:tint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5-EB09-4CCE-8305-18DE3771FDF9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5">
                        <a:shade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7-EB09-4CCE-8305-18DE3771FDF9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5">
                        <a:shade val="58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9-EB09-4CCE-8305-18DE3771FDF9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cs-CZ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'30.4.2021'!$B$28:$B$31</c15:sqref>
                        </c15:formulaRef>
                      </c:ext>
                    </c:extLst>
                    <c:strCache>
                      <c:ptCount val="4"/>
                      <c:pt idx="0">
                        <c:v>Hotovost</c:v>
                      </c:pt>
                      <c:pt idx="1">
                        <c:v>Půjčky poskytnuté nemovitostní společnosti</c:v>
                      </c:pt>
                      <c:pt idx="2">
                        <c:v>Majetkové účasti v nemovitostní společnosti</c:v>
                      </c:pt>
                      <c:pt idx="3">
                        <c:v>Ostatní finanční aktiva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'30.4.2021'!$D$28:$D$31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A-EB09-4CCE-8305-18DE3771FDF9}"/>
                  </c:ext>
                </c:extLst>
              </c15:ser>
            </c15:filteredPieSeries>
            <c15:filteredPieSeries>
              <c15:ser>
                <c:idx val="2"/>
                <c:order val="2"/>
                <c:dPt>
                  <c:idx val="0"/>
                  <c:bubble3D val="0"/>
                  <c:spPr>
                    <a:solidFill>
                      <a:schemeClr val="accent5">
                        <a:tint val="58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C-EB09-4CCE-8305-18DE3771FDF9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5">
                        <a:tint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E-EB09-4CCE-8305-18DE3771FDF9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5">
                        <a:shade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0-EB09-4CCE-8305-18DE3771FDF9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5">
                        <a:shade val="58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2-EB09-4CCE-8305-18DE3771FDF9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cs-CZ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'30.4.2021'!$B$28:$B$31</c15:sqref>
                        </c15:formulaRef>
                      </c:ext>
                    </c:extLst>
                    <c:strCache>
                      <c:ptCount val="4"/>
                      <c:pt idx="0">
                        <c:v>Hotovost</c:v>
                      </c:pt>
                      <c:pt idx="1">
                        <c:v>Půjčky poskytnuté nemovitostní společnosti</c:v>
                      </c:pt>
                      <c:pt idx="2">
                        <c:v>Majetkové účasti v nemovitostní společnosti</c:v>
                      </c:pt>
                      <c:pt idx="3">
                        <c:v>Ostatní finanční aktiva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'30.4.2021'!$E$28:$E$31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3-EB09-4CCE-8305-18DE3771FDF9}"/>
                  </c:ext>
                </c:extLst>
              </c15:ser>
            </c15:filteredPieSeries>
          </c:ext>
        </c:extLst>
      </c:doughnutChart>
      <c:spPr>
        <a:noFill/>
        <a:ln>
          <a:noFill/>
        </a:ln>
        <a:effectLst/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ayout>
        <c:manualLayout>
          <c:xMode val="edge"/>
          <c:yMode val="edge"/>
          <c:x val="0.61071154008974682"/>
          <c:y val="0.20705918507085661"/>
          <c:w val="0.28022030310727286"/>
          <c:h val="0.5181212892759371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doughnutChart>
        <c:varyColors val="1"/>
        <c:ser>
          <c:idx val="3"/>
          <c:order val="3"/>
          <c:dPt>
            <c:idx val="0"/>
            <c:bubble3D val="0"/>
            <c:spPr>
              <a:solidFill>
                <a:srgbClr val="01579B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6E4-4015-A7FA-E02980E7ED32}"/>
              </c:ext>
            </c:extLst>
          </c:dPt>
          <c:dPt>
            <c:idx val="1"/>
            <c:bubble3D val="0"/>
            <c:spPr>
              <a:solidFill>
                <a:srgbClr val="039BE5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6E4-4015-A7FA-E02980E7ED32}"/>
              </c:ext>
            </c:extLst>
          </c:dPt>
          <c:dPt>
            <c:idx val="2"/>
            <c:bubble3D val="0"/>
            <c:spPr>
              <a:solidFill>
                <a:srgbClr val="4DD0E2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6E4-4015-A7FA-E02980E7ED32}"/>
              </c:ext>
            </c:extLst>
          </c:dPt>
          <c:dPt>
            <c:idx val="3"/>
            <c:bubble3D val="0"/>
            <c:spPr>
              <a:solidFill>
                <a:schemeClr val="accent5">
                  <a:shade val="58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36E4-4015-A7FA-E02980E7ED32}"/>
              </c:ext>
            </c:extLst>
          </c:dPt>
          <c:dLbls>
            <c:dLbl>
              <c:idx val="3"/>
              <c:layout>
                <c:manualLayout>
                  <c:x val="-0.11827956989247312"/>
                  <c:y val="-0.14705201241257931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chemeClr val="bg1">
                          <a:lumMod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6E4-4015-A7FA-E02980E7ED3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'31.5.2021'!$B$28:$B$31</c:f>
              <c:strCache>
                <c:ptCount val="4"/>
                <c:pt idx="0">
                  <c:v>Hotovost</c:v>
                </c:pt>
                <c:pt idx="1">
                  <c:v>Půjčky poskytnuté nemovitostní společnosti</c:v>
                </c:pt>
                <c:pt idx="2">
                  <c:v>Majetkové účasti v nemovitostní společnosti</c:v>
                </c:pt>
                <c:pt idx="3">
                  <c:v>Ostatní finanční aktiva</c:v>
                </c:pt>
              </c:strCache>
            </c:strRef>
          </c:cat>
          <c:val>
            <c:numRef>
              <c:f>'31.5.2021'!$G$28:$G$31</c:f>
              <c:numCache>
                <c:formatCode>0%</c:formatCode>
                <c:ptCount val="4"/>
                <c:pt idx="0">
                  <c:v>0.24953711137212775</c:v>
                </c:pt>
                <c:pt idx="1">
                  <c:v>0.22242966929094762</c:v>
                </c:pt>
                <c:pt idx="2">
                  <c:v>0.51976901252383134</c:v>
                </c:pt>
                <c:pt idx="3">
                  <c:v>8.2642068130932902E-3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6E4-4015-A7FA-E02980E7ED32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dPt>
                  <c:idx val="0"/>
                  <c:bubble3D val="0"/>
                  <c:spPr>
                    <a:solidFill>
                      <a:schemeClr val="accent5">
                        <a:tint val="58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A-36E4-4015-A7FA-E02980E7ED32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5">
                        <a:tint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C-36E4-4015-A7FA-E02980E7ED32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5">
                        <a:shade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E-36E4-4015-A7FA-E02980E7ED32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5">
                        <a:shade val="58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0-36E4-4015-A7FA-E02980E7ED32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100" b="1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cs-CZ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'31.5.2021'!$B$28:$B$31</c15:sqref>
                        </c15:formulaRef>
                      </c:ext>
                    </c:extLst>
                    <c:strCache>
                      <c:ptCount val="4"/>
                      <c:pt idx="0">
                        <c:v>Hotovost</c:v>
                      </c:pt>
                      <c:pt idx="1">
                        <c:v>Půjčky poskytnuté nemovitostní společnosti</c:v>
                      </c:pt>
                      <c:pt idx="2">
                        <c:v>Majetkové účasti v nemovitostní společnosti</c:v>
                      </c:pt>
                      <c:pt idx="3">
                        <c:v>Ostatní finanční aktiva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'31.5.2021'!$C$28:$C$31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1-36E4-4015-A7FA-E02980E7ED32}"/>
                  </c:ext>
                </c:extLst>
              </c15:ser>
            </c15:filteredPieSeries>
            <c15:filteredPieSeries>
              <c15:ser>
                <c:idx val="1"/>
                <c:order val="1"/>
                <c:dPt>
                  <c:idx val="0"/>
                  <c:bubble3D val="0"/>
                  <c:spPr>
                    <a:solidFill>
                      <a:schemeClr val="accent5">
                        <a:tint val="58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3-36E4-4015-A7FA-E02980E7ED32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5">
                        <a:tint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5-36E4-4015-A7FA-E02980E7ED32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5">
                        <a:shade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7-36E4-4015-A7FA-E02980E7ED32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5">
                        <a:shade val="58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9-36E4-4015-A7FA-E02980E7ED32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cs-CZ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'31.5.2021'!$B$28:$B$31</c15:sqref>
                        </c15:formulaRef>
                      </c:ext>
                    </c:extLst>
                    <c:strCache>
                      <c:ptCount val="4"/>
                      <c:pt idx="0">
                        <c:v>Hotovost</c:v>
                      </c:pt>
                      <c:pt idx="1">
                        <c:v>Půjčky poskytnuté nemovitostní společnosti</c:v>
                      </c:pt>
                      <c:pt idx="2">
                        <c:v>Majetkové účasti v nemovitostní společnosti</c:v>
                      </c:pt>
                      <c:pt idx="3">
                        <c:v>Ostatní finanční aktiva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'31.5.2021'!$D$28:$D$31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A-36E4-4015-A7FA-E02980E7ED32}"/>
                  </c:ext>
                </c:extLst>
              </c15:ser>
            </c15:filteredPieSeries>
            <c15:filteredPieSeries>
              <c15:ser>
                <c:idx val="2"/>
                <c:order val="2"/>
                <c:dPt>
                  <c:idx val="0"/>
                  <c:bubble3D val="0"/>
                  <c:spPr>
                    <a:solidFill>
                      <a:schemeClr val="accent5">
                        <a:tint val="58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C-36E4-4015-A7FA-E02980E7ED32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5">
                        <a:tint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E-36E4-4015-A7FA-E02980E7ED32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5">
                        <a:shade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0-36E4-4015-A7FA-E02980E7ED32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5">
                        <a:shade val="58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2-36E4-4015-A7FA-E02980E7ED32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cs-CZ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'31.5.2021'!$B$28:$B$31</c15:sqref>
                        </c15:formulaRef>
                      </c:ext>
                    </c:extLst>
                    <c:strCache>
                      <c:ptCount val="4"/>
                      <c:pt idx="0">
                        <c:v>Hotovost</c:v>
                      </c:pt>
                      <c:pt idx="1">
                        <c:v>Půjčky poskytnuté nemovitostní společnosti</c:v>
                      </c:pt>
                      <c:pt idx="2">
                        <c:v>Majetkové účasti v nemovitostní společnosti</c:v>
                      </c:pt>
                      <c:pt idx="3">
                        <c:v>Ostatní finanční aktiva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'31.5.2021'!$E$28:$E$31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3-36E4-4015-A7FA-E02980E7ED32}"/>
                  </c:ext>
                </c:extLst>
              </c15:ser>
            </c15:filteredPieSeries>
          </c:ext>
        </c:extLst>
      </c:doughnutChart>
      <c:spPr>
        <a:noFill/>
        <a:ln>
          <a:noFill/>
        </a:ln>
        <a:effectLst/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ayout>
        <c:manualLayout>
          <c:xMode val="edge"/>
          <c:yMode val="edge"/>
          <c:x val="0.61071154008974682"/>
          <c:y val="0.20705918507085661"/>
          <c:w val="0.28022030310727286"/>
          <c:h val="0.5181212892759371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doughnutChart>
        <c:varyColors val="1"/>
        <c:ser>
          <c:idx val="3"/>
          <c:order val="3"/>
          <c:dPt>
            <c:idx val="0"/>
            <c:bubble3D val="0"/>
            <c:spPr>
              <a:solidFill>
                <a:srgbClr val="01579B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4E0-409E-8F35-2343ADFAACA4}"/>
              </c:ext>
            </c:extLst>
          </c:dPt>
          <c:dPt>
            <c:idx val="1"/>
            <c:bubble3D val="0"/>
            <c:spPr>
              <a:solidFill>
                <a:srgbClr val="039BE5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4E0-409E-8F35-2343ADFAACA4}"/>
              </c:ext>
            </c:extLst>
          </c:dPt>
          <c:dPt>
            <c:idx val="2"/>
            <c:bubble3D val="0"/>
            <c:spPr>
              <a:solidFill>
                <a:srgbClr val="4DD0E2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4E0-409E-8F35-2343ADFAACA4}"/>
              </c:ext>
            </c:extLst>
          </c:dPt>
          <c:dPt>
            <c:idx val="3"/>
            <c:bubble3D val="0"/>
            <c:spPr>
              <a:solidFill>
                <a:schemeClr val="accent5">
                  <a:shade val="58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B4E0-409E-8F35-2343ADFAACA4}"/>
              </c:ext>
            </c:extLst>
          </c:dPt>
          <c:dLbls>
            <c:dLbl>
              <c:idx val="3"/>
              <c:layout>
                <c:manualLayout>
                  <c:x val="-0.11827956989247312"/>
                  <c:y val="-0.14705201241257931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chemeClr val="bg1">
                          <a:lumMod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4E0-409E-8F35-2343ADFAACA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'30.6.2021'!$B$28:$B$31</c:f>
              <c:strCache>
                <c:ptCount val="4"/>
                <c:pt idx="0">
                  <c:v>Hotovost</c:v>
                </c:pt>
                <c:pt idx="1">
                  <c:v>Půjčky poskytnuté nemovitostní společnosti</c:v>
                </c:pt>
                <c:pt idx="2">
                  <c:v>Majetkové účasti v nemovitostní společnosti</c:v>
                </c:pt>
                <c:pt idx="3">
                  <c:v>Ostatní finanční aktiva</c:v>
                </c:pt>
              </c:strCache>
            </c:strRef>
          </c:cat>
          <c:val>
            <c:numRef>
              <c:f>'30.6.2021'!$G$28:$G$31</c:f>
              <c:numCache>
                <c:formatCode>0%</c:formatCode>
                <c:ptCount val="4"/>
                <c:pt idx="0">
                  <c:v>0.15787219262694166</c:v>
                </c:pt>
                <c:pt idx="1">
                  <c:v>0.27613190878521882</c:v>
                </c:pt>
                <c:pt idx="2">
                  <c:v>0.56563756466331749</c:v>
                </c:pt>
                <c:pt idx="3">
                  <c:v>3.5833392452190842E-4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4E0-409E-8F35-2343ADFAACA4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dPt>
                  <c:idx val="0"/>
                  <c:bubble3D val="0"/>
                  <c:spPr>
                    <a:solidFill>
                      <a:schemeClr val="accent5">
                        <a:tint val="58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A-B4E0-409E-8F35-2343ADFAACA4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5">
                        <a:tint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C-B4E0-409E-8F35-2343ADFAACA4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5">
                        <a:shade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E-B4E0-409E-8F35-2343ADFAACA4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5">
                        <a:shade val="58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0-B4E0-409E-8F35-2343ADFAACA4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100" b="1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cs-CZ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'30.6.2021'!$B$28:$B$31</c15:sqref>
                        </c15:formulaRef>
                      </c:ext>
                    </c:extLst>
                    <c:strCache>
                      <c:ptCount val="4"/>
                      <c:pt idx="0">
                        <c:v>Hotovost</c:v>
                      </c:pt>
                      <c:pt idx="1">
                        <c:v>Půjčky poskytnuté nemovitostní společnosti</c:v>
                      </c:pt>
                      <c:pt idx="2">
                        <c:v>Majetkové účasti v nemovitostní společnosti</c:v>
                      </c:pt>
                      <c:pt idx="3">
                        <c:v>Ostatní finanční aktiva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'30.6.2021'!$C$28:$C$31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1-B4E0-409E-8F35-2343ADFAACA4}"/>
                  </c:ext>
                </c:extLst>
              </c15:ser>
            </c15:filteredPieSeries>
            <c15:filteredPieSeries>
              <c15:ser>
                <c:idx val="1"/>
                <c:order val="1"/>
                <c:dPt>
                  <c:idx val="0"/>
                  <c:bubble3D val="0"/>
                  <c:spPr>
                    <a:solidFill>
                      <a:schemeClr val="accent5">
                        <a:tint val="58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3-B4E0-409E-8F35-2343ADFAACA4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5">
                        <a:tint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5-B4E0-409E-8F35-2343ADFAACA4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5">
                        <a:shade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7-B4E0-409E-8F35-2343ADFAACA4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5">
                        <a:shade val="58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9-B4E0-409E-8F35-2343ADFAACA4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cs-CZ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'30.6.2021'!$B$28:$B$31</c15:sqref>
                        </c15:formulaRef>
                      </c:ext>
                    </c:extLst>
                    <c:strCache>
                      <c:ptCount val="4"/>
                      <c:pt idx="0">
                        <c:v>Hotovost</c:v>
                      </c:pt>
                      <c:pt idx="1">
                        <c:v>Půjčky poskytnuté nemovitostní společnosti</c:v>
                      </c:pt>
                      <c:pt idx="2">
                        <c:v>Majetkové účasti v nemovitostní společnosti</c:v>
                      </c:pt>
                      <c:pt idx="3">
                        <c:v>Ostatní finanční aktiva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'30.6.2021'!$D$28:$D$31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A-B4E0-409E-8F35-2343ADFAACA4}"/>
                  </c:ext>
                </c:extLst>
              </c15:ser>
            </c15:filteredPieSeries>
            <c15:filteredPieSeries>
              <c15:ser>
                <c:idx val="2"/>
                <c:order val="2"/>
                <c:dPt>
                  <c:idx val="0"/>
                  <c:bubble3D val="0"/>
                  <c:spPr>
                    <a:solidFill>
                      <a:schemeClr val="accent5">
                        <a:tint val="58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C-B4E0-409E-8F35-2343ADFAACA4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5">
                        <a:tint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E-B4E0-409E-8F35-2343ADFAACA4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5">
                        <a:shade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0-B4E0-409E-8F35-2343ADFAACA4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5">
                        <a:shade val="58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2-B4E0-409E-8F35-2343ADFAACA4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cs-CZ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'30.6.2021'!$B$28:$B$31</c15:sqref>
                        </c15:formulaRef>
                      </c:ext>
                    </c:extLst>
                    <c:strCache>
                      <c:ptCount val="4"/>
                      <c:pt idx="0">
                        <c:v>Hotovost</c:v>
                      </c:pt>
                      <c:pt idx="1">
                        <c:v>Půjčky poskytnuté nemovitostní společnosti</c:v>
                      </c:pt>
                      <c:pt idx="2">
                        <c:v>Majetkové účasti v nemovitostní společnosti</c:v>
                      </c:pt>
                      <c:pt idx="3">
                        <c:v>Ostatní finanční aktiva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'30.6.2021'!$E$28:$E$31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3-B4E0-409E-8F35-2343ADFAACA4}"/>
                  </c:ext>
                </c:extLst>
              </c15:ser>
            </c15:filteredPieSeries>
          </c:ext>
        </c:extLst>
      </c:doughnutChart>
      <c:spPr>
        <a:noFill/>
        <a:ln>
          <a:noFill/>
        </a:ln>
        <a:effectLst/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ayout>
        <c:manualLayout>
          <c:xMode val="edge"/>
          <c:yMode val="edge"/>
          <c:x val="0.61071154008974682"/>
          <c:y val="0.20705918507085661"/>
          <c:w val="0.28022030310727286"/>
          <c:h val="0.5181212892759371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01579B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115-4B4A-A504-B50A7C5503BB}"/>
              </c:ext>
            </c:extLst>
          </c:dPt>
          <c:dPt>
            <c:idx val="1"/>
            <c:bubble3D val="0"/>
            <c:spPr>
              <a:solidFill>
                <a:srgbClr val="039BE5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115-4B4A-A504-B50A7C5503BB}"/>
              </c:ext>
            </c:extLst>
          </c:dPt>
          <c:dPt>
            <c:idx val="2"/>
            <c:bubble3D val="0"/>
            <c:spPr>
              <a:solidFill>
                <a:srgbClr val="4DD0E2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115-4B4A-A504-B50A7C5503BB}"/>
              </c:ext>
            </c:extLst>
          </c:dPt>
          <c:dPt>
            <c:idx val="3"/>
            <c:bubble3D val="0"/>
            <c:spPr>
              <a:solidFill>
                <a:srgbClr val="FFD600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2115-4B4A-A504-B50A7C5503BB}"/>
              </c:ext>
            </c:extLst>
          </c:dPt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115-4B4A-A504-B50A7C5503B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'31.1.2020'!$B$28:$E$31</c:f>
              <c:strCache>
                <c:ptCount val="4"/>
                <c:pt idx="0">
                  <c:v>Hotovost</c:v>
                </c:pt>
                <c:pt idx="1">
                  <c:v>Půjčky poskytnuté nemovitostní společnosti</c:v>
                </c:pt>
                <c:pt idx="2">
                  <c:v>Majetkové účasti v nemovitostní společnosti</c:v>
                </c:pt>
                <c:pt idx="3">
                  <c:v>Ostatní finanční aktiva</c:v>
                </c:pt>
              </c:strCache>
            </c:strRef>
          </c:cat>
          <c:val>
            <c:numRef>
              <c:f>'31.1.2020'!$G$28:$G$31</c:f>
              <c:numCache>
                <c:formatCode>0.0%</c:formatCode>
                <c:ptCount val="4"/>
                <c:pt idx="0">
                  <c:v>8.1696387166907414E-2</c:v>
                </c:pt>
                <c:pt idx="1">
                  <c:v>0.49536069780431041</c:v>
                </c:pt>
                <c:pt idx="2">
                  <c:v>0.42294291502878217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115-4B4A-A504-B50A7C5503BB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ayout>
        <c:manualLayout>
          <c:xMode val="edge"/>
          <c:yMode val="edge"/>
          <c:x val="0.5596087939502612"/>
          <c:y val="0.2507772793571964"/>
          <c:w val="0.44039120604973886"/>
          <c:h val="0.471658187811232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doughnutChart>
        <c:varyColors val="1"/>
        <c:ser>
          <c:idx val="3"/>
          <c:order val="3"/>
          <c:dPt>
            <c:idx val="0"/>
            <c:bubble3D val="0"/>
            <c:spPr>
              <a:solidFill>
                <a:srgbClr val="01579B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8B6-4D8E-B16F-625F79CA2EB9}"/>
              </c:ext>
            </c:extLst>
          </c:dPt>
          <c:dPt>
            <c:idx val="1"/>
            <c:bubble3D val="0"/>
            <c:spPr>
              <a:solidFill>
                <a:srgbClr val="039BE5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8B6-4D8E-B16F-625F79CA2EB9}"/>
              </c:ext>
            </c:extLst>
          </c:dPt>
          <c:dPt>
            <c:idx val="2"/>
            <c:bubble3D val="0"/>
            <c:spPr>
              <a:solidFill>
                <a:srgbClr val="4DD0E2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8B6-4D8E-B16F-625F79CA2EB9}"/>
              </c:ext>
            </c:extLst>
          </c:dPt>
          <c:dPt>
            <c:idx val="3"/>
            <c:bubble3D val="0"/>
            <c:spPr>
              <a:solidFill>
                <a:schemeClr val="accent5">
                  <a:shade val="58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8B6-4D8E-B16F-625F79CA2EB9}"/>
              </c:ext>
            </c:extLst>
          </c:dPt>
          <c:dLbls>
            <c:dLbl>
              <c:idx val="3"/>
              <c:layout>
                <c:manualLayout>
                  <c:x val="-0.11827956989247312"/>
                  <c:y val="-0.14705201241257931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chemeClr val="bg1">
                          <a:lumMod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8B6-4D8E-B16F-625F79CA2EB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'31.7.2021'!$B$28:$B$31</c:f>
              <c:strCache>
                <c:ptCount val="4"/>
                <c:pt idx="0">
                  <c:v>Hotovost</c:v>
                </c:pt>
                <c:pt idx="1">
                  <c:v>Půjčky poskytnuté nemovitostní společnosti</c:v>
                </c:pt>
                <c:pt idx="2">
                  <c:v>Majetkové účasti v nemovitostní společnosti</c:v>
                </c:pt>
                <c:pt idx="3">
                  <c:v>Ostatní finanční aktiva</c:v>
                </c:pt>
              </c:strCache>
            </c:strRef>
          </c:cat>
          <c:val>
            <c:numRef>
              <c:f>'31.7.2021'!$G$28:$G$31</c:f>
              <c:numCache>
                <c:formatCode>0%</c:formatCode>
                <c:ptCount val="4"/>
                <c:pt idx="0">
                  <c:v>0.17975100594409801</c:v>
                </c:pt>
                <c:pt idx="1">
                  <c:v>0.2702031201437069</c:v>
                </c:pt>
                <c:pt idx="2">
                  <c:v>0.54794494503613733</c:v>
                </c:pt>
                <c:pt idx="3">
                  <c:v>2.1009288760577833E-3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8B6-4D8E-B16F-625F79CA2EB9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dPt>
                  <c:idx val="0"/>
                  <c:bubble3D val="0"/>
                  <c:spPr>
                    <a:solidFill>
                      <a:schemeClr val="accent5">
                        <a:tint val="58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A-68B6-4D8E-B16F-625F79CA2EB9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5">
                        <a:tint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C-68B6-4D8E-B16F-625F79CA2EB9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5">
                        <a:shade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E-68B6-4D8E-B16F-625F79CA2EB9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5">
                        <a:shade val="58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0-68B6-4D8E-B16F-625F79CA2EB9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100" b="1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cs-CZ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'31.7.2021'!$B$28:$B$31</c15:sqref>
                        </c15:formulaRef>
                      </c:ext>
                    </c:extLst>
                    <c:strCache>
                      <c:ptCount val="4"/>
                      <c:pt idx="0">
                        <c:v>Hotovost</c:v>
                      </c:pt>
                      <c:pt idx="1">
                        <c:v>Půjčky poskytnuté nemovitostní společnosti</c:v>
                      </c:pt>
                      <c:pt idx="2">
                        <c:v>Majetkové účasti v nemovitostní společnosti</c:v>
                      </c:pt>
                      <c:pt idx="3">
                        <c:v>Ostatní finanční aktiva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'31.7.2021'!$C$28:$C$31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1-68B6-4D8E-B16F-625F79CA2EB9}"/>
                  </c:ext>
                </c:extLst>
              </c15:ser>
            </c15:filteredPieSeries>
            <c15:filteredPieSeries>
              <c15:ser>
                <c:idx val="1"/>
                <c:order val="1"/>
                <c:dPt>
                  <c:idx val="0"/>
                  <c:bubble3D val="0"/>
                  <c:spPr>
                    <a:solidFill>
                      <a:schemeClr val="accent5">
                        <a:tint val="58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3-68B6-4D8E-B16F-625F79CA2EB9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5">
                        <a:tint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5-68B6-4D8E-B16F-625F79CA2EB9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5">
                        <a:shade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7-68B6-4D8E-B16F-625F79CA2EB9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5">
                        <a:shade val="58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9-68B6-4D8E-B16F-625F79CA2EB9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cs-CZ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'31.7.2021'!$B$28:$B$31</c15:sqref>
                        </c15:formulaRef>
                      </c:ext>
                    </c:extLst>
                    <c:strCache>
                      <c:ptCount val="4"/>
                      <c:pt idx="0">
                        <c:v>Hotovost</c:v>
                      </c:pt>
                      <c:pt idx="1">
                        <c:v>Půjčky poskytnuté nemovitostní společnosti</c:v>
                      </c:pt>
                      <c:pt idx="2">
                        <c:v>Majetkové účasti v nemovitostní společnosti</c:v>
                      </c:pt>
                      <c:pt idx="3">
                        <c:v>Ostatní finanční aktiva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'31.7.2021'!$D$28:$D$31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A-68B6-4D8E-B16F-625F79CA2EB9}"/>
                  </c:ext>
                </c:extLst>
              </c15:ser>
            </c15:filteredPieSeries>
            <c15:filteredPieSeries>
              <c15:ser>
                <c:idx val="2"/>
                <c:order val="2"/>
                <c:dPt>
                  <c:idx val="0"/>
                  <c:bubble3D val="0"/>
                  <c:spPr>
                    <a:solidFill>
                      <a:schemeClr val="accent5">
                        <a:tint val="58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C-68B6-4D8E-B16F-625F79CA2EB9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5">
                        <a:tint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E-68B6-4D8E-B16F-625F79CA2EB9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5">
                        <a:shade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0-68B6-4D8E-B16F-625F79CA2EB9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5">
                        <a:shade val="58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2-68B6-4D8E-B16F-625F79CA2EB9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cs-CZ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'31.7.2021'!$B$28:$B$31</c15:sqref>
                        </c15:formulaRef>
                      </c:ext>
                    </c:extLst>
                    <c:strCache>
                      <c:ptCount val="4"/>
                      <c:pt idx="0">
                        <c:v>Hotovost</c:v>
                      </c:pt>
                      <c:pt idx="1">
                        <c:v>Půjčky poskytnuté nemovitostní společnosti</c:v>
                      </c:pt>
                      <c:pt idx="2">
                        <c:v>Majetkové účasti v nemovitostní společnosti</c:v>
                      </c:pt>
                      <c:pt idx="3">
                        <c:v>Ostatní finanční aktiva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'31.7.2021'!$E$28:$E$31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3-68B6-4D8E-B16F-625F79CA2EB9}"/>
                  </c:ext>
                </c:extLst>
              </c15:ser>
            </c15:filteredPieSeries>
          </c:ext>
        </c:extLst>
      </c:doughnutChart>
      <c:spPr>
        <a:noFill/>
        <a:ln>
          <a:noFill/>
        </a:ln>
        <a:effectLst/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ayout>
        <c:manualLayout>
          <c:xMode val="edge"/>
          <c:yMode val="edge"/>
          <c:x val="0.61071154008974682"/>
          <c:y val="0.20705918507085661"/>
          <c:w val="0.28022030310727286"/>
          <c:h val="0.5181212892759371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doughnutChart>
        <c:varyColors val="1"/>
        <c:ser>
          <c:idx val="3"/>
          <c:order val="3"/>
          <c:dPt>
            <c:idx val="0"/>
            <c:bubble3D val="0"/>
            <c:spPr>
              <a:solidFill>
                <a:srgbClr val="01579B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DF3-4268-BECC-37A9BCFECDFA}"/>
              </c:ext>
            </c:extLst>
          </c:dPt>
          <c:dPt>
            <c:idx val="1"/>
            <c:bubble3D val="0"/>
            <c:spPr>
              <a:solidFill>
                <a:srgbClr val="039BE5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DF3-4268-BECC-37A9BCFECDFA}"/>
              </c:ext>
            </c:extLst>
          </c:dPt>
          <c:dPt>
            <c:idx val="2"/>
            <c:bubble3D val="0"/>
            <c:spPr>
              <a:solidFill>
                <a:srgbClr val="4DD0E2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DF3-4268-BECC-37A9BCFECDFA}"/>
              </c:ext>
            </c:extLst>
          </c:dPt>
          <c:dPt>
            <c:idx val="3"/>
            <c:bubble3D val="0"/>
            <c:spPr>
              <a:solidFill>
                <a:schemeClr val="accent5">
                  <a:shade val="58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DF3-4268-BECC-37A9BCFECDFA}"/>
              </c:ext>
            </c:extLst>
          </c:dPt>
          <c:dLbls>
            <c:dLbl>
              <c:idx val="3"/>
              <c:layout>
                <c:manualLayout>
                  <c:x val="-0.11827956989247312"/>
                  <c:y val="-0.14705201241257931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chemeClr val="bg1">
                          <a:lumMod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DF3-4268-BECC-37A9BCFECDF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'31.7.2021'!$B$28:$B$31</c:f>
              <c:strCache>
                <c:ptCount val="4"/>
                <c:pt idx="0">
                  <c:v>Hotovost</c:v>
                </c:pt>
                <c:pt idx="1">
                  <c:v>Půjčky poskytnuté nemovitostní společnosti</c:v>
                </c:pt>
                <c:pt idx="2">
                  <c:v>Majetkové účasti v nemovitostní společnosti</c:v>
                </c:pt>
                <c:pt idx="3">
                  <c:v>Ostatní finanční aktiva</c:v>
                </c:pt>
              </c:strCache>
            </c:strRef>
          </c:cat>
          <c:val>
            <c:numRef>
              <c:f>'31.7.2021'!$G$28:$G$31</c:f>
              <c:numCache>
                <c:formatCode>0%</c:formatCode>
                <c:ptCount val="4"/>
                <c:pt idx="0">
                  <c:v>0.17975100594409801</c:v>
                </c:pt>
                <c:pt idx="1">
                  <c:v>0.2702031201437069</c:v>
                </c:pt>
                <c:pt idx="2">
                  <c:v>0.54794494503613733</c:v>
                </c:pt>
                <c:pt idx="3">
                  <c:v>2.1009288760577833E-3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DF3-4268-BECC-37A9BCFECDFA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dPt>
                  <c:idx val="0"/>
                  <c:bubble3D val="0"/>
                  <c:spPr>
                    <a:solidFill>
                      <a:schemeClr val="accent5">
                        <a:tint val="58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A-6DF3-4268-BECC-37A9BCFECDFA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5">
                        <a:tint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C-6DF3-4268-BECC-37A9BCFECDFA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5">
                        <a:shade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E-6DF3-4268-BECC-37A9BCFECDFA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5">
                        <a:shade val="58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0-6DF3-4268-BECC-37A9BCFECDFA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100" b="1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cs-CZ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'31.7.2021'!$B$28:$B$31</c15:sqref>
                        </c15:formulaRef>
                      </c:ext>
                    </c:extLst>
                    <c:strCache>
                      <c:ptCount val="4"/>
                      <c:pt idx="0">
                        <c:v>Hotovost</c:v>
                      </c:pt>
                      <c:pt idx="1">
                        <c:v>Půjčky poskytnuté nemovitostní společnosti</c:v>
                      </c:pt>
                      <c:pt idx="2">
                        <c:v>Majetkové účasti v nemovitostní společnosti</c:v>
                      </c:pt>
                      <c:pt idx="3">
                        <c:v>Ostatní finanční aktiva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'31.7.2021'!$C$28:$C$31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1-6DF3-4268-BECC-37A9BCFECDFA}"/>
                  </c:ext>
                </c:extLst>
              </c15:ser>
            </c15:filteredPieSeries>
            <c15:filteredPieSeries>
              <c15:ser>
                <c:idx val="1"/>
                <c:order val="1"/>
                <c:dPt>
                  <c:idx val="0"/>
                  <c:bubble3D val="0"/>
                  <c:spPr>
                    <a:solidFill>
                      <a:schemeClr val="accent5">
                        <a:tint val="58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3-6DF3-4268-BECC-37A9BCFECDFA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5">
                        <a:tint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5-6DF3-4268-BECC-37A9BCFECDFA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5">
                        <a:shade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7-6DF3-4268-BECC-37A9BCFECDFA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5">
                        <a:shade val="58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9-6DF3-4268-BECC-37A9BCFECDFA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cs-CZ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'31.7.2021'!$B$28:$B$31</c15:sqref>
                        </c15:formulaRef>
                      </c:ext>
                    </c:extLst>
                    <c:strCache>
                      <c:ptCount val="4"/>
                      <c:pt idx="0">
                        <c:v>Hotovost</c:v>
                      </c:pt>
                      <c:pt idx="1">
                        <c:v>Půjčky poskytnuté nemovitostní společnosti</c:v>
                      </c:pt>
                      <c:pt idx="2">
                        <c:v>Majetkové účasti v nemovitostní společnosti</c:v>
                      </c:pt>
                      <c:pt idx="3">
                        <c:v>Ostatní finanční aktiva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'31.7.2021'!$D$28:$D$31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A-6DF3-4268-BECC-37A9BCFECDFA}"/>
                  </c:ext>
                </c:extLst>
              </c15:ser>
            </c15:filteredPieSeries>
            <c15:filteredPieSeries>
              <c15:ser>
                <c:idx val="2"/>
                <c:order val="2"/>
                <c:dPt>
                  <c:idx val="0"/>
                  <c:bubble3D val="0"/>
                  <c:spPr>
                    <a:solidFill>
                      <a:schemeClr val="accent5">
                        <a:tint val="58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C-6DF3-4268-BECC-37A9BCFECDFA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5">
                        <a:tint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E-6DF3-4268-BECC-37A9BCFECDFA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5">
                        <a:shade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0-6DF3-4268-BECC-37A9BCFECDFA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5">
                        <a:shade val="58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2-6DF3-4268-BECC-37A9BCFECDFA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cs-CZ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'31.7.2021'!$B$28:$B$31</c15:sqref>
                        </c15:formulaRef>
                      </c:ext>
                    </c:extLst>
                    <c:strCache>
                      <c:ptCount val="4"/>
                      <c:pt idx="0">
                        <c:v>Hotovost</c:v>
                      </c:pt>
                      <c:pt idx="1">
                        <c:v>Půjčky poskytnuté nemovitostní společnosti</c:v>
                      </c:pt>
                      <c:pt idx="2">
                        <c:v>Majetkové účasti v nemovitostní společnosti</c:v>
                      </c:pt>
                      <c:pt idx="3">
                        <c:v>Ostatní finanční aktiva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'31.7.2021'!$E$28:$E$31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3-6DF3-4268-BECC-37A9BCFECDFA}"/>
                  </c:ext>
                </c:extLst>
              </c15:ser>
            </c15:filteredPieSeries>
          </c:ext>
        </c:extLst>
      </c:doughnutChart>
      <c:spPr>
        <a:noFill/>
        <a:ln>
          <a:noFill/>
        </a:ln>
        <a:effectLst/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ayout>
        <c:manualLayout>
          <c:xMode val="edge"/>
          <c:yMode val="edge"/>
          <c:x val="0.61071154008974682"/>
          <c:y val="0.20705918507085661"/>
          <c:w val="0.28022030310727286"/>
          <c:h val="0.5181212892759371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doughnutChart>
        <c:varyColors val="1"/>
        <c:ser>
          <c:idx val="3"/>
          <c:order val="3"/>
          <c:dPt>
            <c:idx val="0"/>
            <c:bubble3D val="0"/>
            <c:spPr>
              <a:solidFill>
                <a:srgbClr val="01579B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EA6-4E16-B192-5020FDA7E5A9}"/>
              </c:ext>
            </c:extLst>
          </c:dPt>
          <c:dPt>
            <c:idx val="1"/>
            <c:bubble3D val="0"/>
            <c:spPr>
              <a:solidFill>
                <a:srgbClr val="039BE5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EA6-4E16-B192-5020FDA7E5A9}"/>
              </c:ext>
            </c:extLst>
          </c:dPt>
          <c:dPt>
            <c:idx val="2"/>
            <c:bubble3D val="0"/>
            <c:spPr>
              <a:solidFill>
                <a:srgbClr val="4DD0E2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EA6-4E16-B192-5020FDA7E5A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'30.9.2021'!$B$28:$B$30</c:f>
              <c:strCache>
                <c:ptCount val="3"/>
                <c:pt idx="0">
                  <c:v>Hotovost</c:v>
                </c:pt>
                <c:pt idx="1">
                  <c:v>Půjčky poskytnuté nemovitostní společnosti</c:v>
                </c:pt>
                <c:pt idx="2">
                  <c:v>Majetkové účasti v nemovitostní společnosti</c:v>
                </c:pt>
              </c:strCache>
            </c:strRef>
          </c:cat>
          <c:val>
            <c:numRef>
              <c:f>'30.9.2021'!$G$28:$G$30</c:f>
              <c:numCache>
                <c:formatCode>0%</c:formatCode>
                <c:ptCount val="3"/>
                <c:pt idx="0">
                  <c:v>0.28029968969694669</c:v>
                </c:pt>
                <c:pt idx="1">
                  <c:v>0.23633723780932644</c:v>
                </c:pt>
                <c:pt idx="2">
                  <c:v>0.4833630724937269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EA6-4E16-B192-5020FDA7E5A9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dPt>
                  <c:idx val="0"/>
                  <c:bubble3D val="0"/>
                  <c:spPr>
                    <a:solidFill>
                      <a:schemeClr val="accent5">
                        <a:tint val="65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A-AEA6-4E16-B192-5020FDA7E5A9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C-AEA6-4E16-B192-5020FDA7E5A9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5">
                        <a:shade val="65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E-AEA6-4E16-B192-5020FDA7E5A9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100" b="1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cs-CZ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'30.9.2021'!$B$28:$B$30</c15:sqref>
                        </c15:formulaRef>
                      </c:ext>
                    </c:extLst>
                    <c:strCache>
                      <c:ptCount val="3"/>
                      <c:pt idx="0">
                        <c:v>Hotovost</c:v>
                      </c:pt>
                      <c:pt idx="1">
                        <c:v>Půjčky poskytnuté nemovitostní společnosti</c:v>
                      </c:pt>
                      <c:pt idx="2">
                        <c:v>Majetkové účasti v nemovitostní společnosti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'30.9.2021'!$C$28:$C$30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1-AEA6-4E16-B192-5020FDA7E5A9}"/>
                  </c:ext>
                </c:extLst>
              </c15:ser>
            </c15:filteredPieSeries>
            <c15:filteredPieSeries>
              <c15:ser>
                <c:idx val="1"/>
                <c:order val="1"/>
                <c:dPt>
                  <c:idx val="0"/>
                  <c:bubble3D val="0"/>
                  <c:spPr>
                    <a:solidFill>
                      <a:schemeClr val="accent5">
                        <a:tint val="58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3-AEA6-4E16-B192-5020FDA7E5A9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5">
                        <a:tint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5-AEA6-4E16-B192-5020FDA7E5A9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5">
                        <a:shade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7-AEA6-4E16-B192-5020FDA7E5A9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cs-CZ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'30.9.2021'!$B$28:$B$30</c15:sqref>
                        </c15:formulaRef>
                      </c:ext>
                    </c:extLst>
                    <c:strCache>
                      <c:ptCount val="3"/>
                      <c:pt idx="0">
                        <c:v>Hotovost</c:v>
                      </c:pt>
                      <c:pt idx="1">
                        <c:v>Půjčky poskytnuté nemovitostní společnosti</c:v>
                      </c:pt>
                      <c:pt idx="2">
                        <c:v>Majetkové účasti v nemovitostní společnosti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'30.9.2021'!$D$28:$D$30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A-AEA6-4E16-B192-5020FDA7E5A9}"/>
                  </c:ext>
                </c:extLst>
              </c15:ser>
            </c15:filteredPieSeries>
            <c15:filteredPieSeries>
              <c15:ser>
                <c:idx val="2"/>
                <c:order val="2"/>
                <c:dPt>
                  <c:idx val="0"/>
                  <c:bubble3D val="0"/>
                  <c:spPr>
                    <a:solidFill>
                      <a:schemeClr val="accent5">
                        <a:tint val="58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C-AEA6-4E16-B192-5020FDA7E5A9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5">
                        <a:tint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E-AEA6-4E16-B192-5020FDA7E5A9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5">
                        <a:shade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0-AEA6-4E16-B192-5020FDA7E5A9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cs-CZ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'30.9.2021'!$B$28:$B$30</c15:sqref>
                        </c15:formulaRef>
                      </c:ext>
                    </c:extLst>
                    <c:strCache>
                      <c:ptCount val="3"/>
                      <c:pt idx="0">
                        <c:v>Hotovost</c:v>
                      </c:pt>
                      <c:pt idx="1">
                        <c:v>Půjčky poskytnuté nemovitostní společnosti</c:v>
                      </c:pt>
                      <c:pt idx="2">
                        <c:v>Majetkové účasti v nemovitostní společnosti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'30.9.2021'!$E$28:$E$30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3-AEA6-4E16-B192-5020FDA7E5A9}"/>
                  </c:ext>
                </c:extLst>
              </c15:ser>
            </c15:filteredPieSeries>
          </c:ext>
        </c:extLst>
      </c:doughnutChart>
      <c:spPr>
        <a:noFill/>
        <a:ln>
          <a:noFill/>
        </a:ln>
        <a:effectLst/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ayout>
        <c:manualLayout>
          <c:xMode val="edge"/>
          <c:yMode val="edge"/>
          <c:x val="0.61071154008974682"/>
          <c:y val="0.20705918507085661"/>
          <c:w val="0.28022030310727286"/>
          <c:h val="0.5181212892759371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doughnutChart>
        <c:varyColors val="1"/>
        <c:ser>
          <c:idx val="3"/>
          <c:order val="3"/>
          <c:dPt>
            <c:idx val="0"/>
            <c:bubble3D val="0"/>
            <c:spPr>
              <a:solidFill>
                <a:srgbClr val="01579B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2D1-4371-A2F6-321CDD2F5FA3}"/>
              </c:ext>
            </c:extLst>
          </c:dPt>
          <c:dPt>
            <c:idx val="1"/>
            <c:bubble3D val="0"/>
            <c:spPr>
              <a:solidFill>
                <a:srgbClr val="039BE5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2D1-4371-A2F6-321CDD2F5FA3}"/>
              </c:ext>
            </c:extLst>
          </c:dPt>
          <c:dPt>
            <c:idx val="2"/>
            <c:bubble3D val="0"/>
            <c:spPr>
              <a:solidFill>
                <a:srgbClr val="4DD0E2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2D1-4371-A2F6-321CDD2F5FA3}"/>
              </c:ext>
            </c:extLst>
          </c:dPt>
          <c:dPt>
            <c:idx val="3"/>
            <c:bubble3D val="0"/>
            <c:spPr>
              <a:solidFill>
                <a:schemeClr val="accent5">
                  <a:shade val="58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B44A-FA44-8A53-DB303B887E7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'31.10.2021'!$B$28:$B$31</c:f>
              <c:strCache>
                <c:ptCount val="4"/>
                <c:pt idx="0">
                  <c:v>Hotovost</c:v>
                </c:pt>
                <c:pt idx="1">
                  <c:v>Půjčky poskytnuté nemovitostní společnosti</c:v>
                </c:pt>
                <c:pt idx="2">
                  <c:v>Majetkové účasti v nemovitostní společnosti</c:v>
                </c:pt>
                <c:pt idx="3">
                  <c:v>Ostatní finanční aktiva</c:v>
                </c:pt>
              </c:strCache>
            </c:strRef>
          </c:cat>
          <c:val>
            <c:numRef>
              <c:f>'31.10.2021'!$G$28:$G$31</c:f>
              <c:numCache>
                <c:formatCode>0%</c:formatCode>
                <c:ptCount val="4"/>
                <c:pt idx="0">
                  <c:v>0.35022419752001444</c:v>
                </c:pt>
                <c:pt idx="1">
                  <c:v>0.21361674373168091</c:v>
                </c:pt>
                <c:pt idx="2">
                  <c:v>0.4359492936575366</c:v>
                </c:pt>
                <c:pt idx="3" formatCode="0.00%">
                  <c:v>2.097650907680301E-4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2D1-4371-A2F6-321CDD2F5FA3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dPt>
                  <c:idx val="0"/>
                  <c:bubble3D val="0"/>
                  <c:spPr>
                    <a:solidFill>
                      <a:schemeClr val="accent5">
                        <a:tint val="65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8-E2D1-4371-A2F6-321CDD2F5FA3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A-E2D1-4371-A2F6-321CDD2F5FA3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5">
                        <a:shade val="65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C-E2D1-4371-A2F6-321CDD2F5FA3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100" b="1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cs-CZ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'31.10.2021'!$B$28:$B$31</c15:sqref>
                        </c15:formulaRef>
                      </c:ext>
                    </c:extLst>
                    <c:strCache>
                      <c:ptCount val="4"/>
                      <c:pt idx="0">
                        <c:v>Hotovost</c:v>
                      </c:pt>
                      <c:pt idx="1">
                        <c:v>Půjčky poskytnuté nemovitostní společnosti</c:v>
                      </c:pt>
                      <c:pt idx="2">
                        <c:v>Majetkové účasti v nemovitostní společnosti</c:v>
                      </c:pt>
                      <c:pt idx="3">
                        <c:v>Ostatní finanční aktiva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'31.10.2021'!$C$28:$C$30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D-E2D1-4371-A2F6-321CDD2F5FA3}"/>
                  </c:ext>
                </c:extLst>
              </c15:ser>
            </c15:filteredPieSeries>
            <c15:filteredPieSeries>
              <c15:ser>
                <c:idx val="1"/>
                <c:order val="1"/>
                <c:dPt>
                  <c:idx val="0"/>
                  <c:bubble3D val="0"/>
                  <c:spPr>
                    <a:solidFill>
                      <a:schemeClr val="accent5">
                        <a:tint val="58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F-E2D1-4371-A2F6-321CDD2F5FA3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5">
                        <a:tint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1-E2D1-4371-A2F6-321CDD2F5FA3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5">
                        <a:shade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3-E2D1-4371-A2F6-321CDD2F5FA3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cs-CZ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'31.10.2021'!$B$28:$B$31</c15:sqref>
                        </c15:formulaRef>
                      </c:ext>
                    </c:extLst>
                    <c:strCache>
                      <c:ptCount val="4"/>
                      <c:pt idx="0">
                        <c:v>Hotovost</c:v>
                      </c:pt>
                      <c:pt idx="1">
                        <c:v>Půjčky poskytnuté nemovitostní společnosti</c:v>
                      </c:pt>
                      <c:pt idx="2">
                        <c:v>Majetkové účasti v nemovitostní společnosti</c:v>
                      </c:pt>
                      <c:pt idx="3">
                        <c:v>Ostatní finanční aktiva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'31.10.2021'!$D$28:$D$30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4-E2D1-4371-A2F6-321CDD2F5FA3}"/>
                  </c:ext>
                </c:extLst>
              </c15:ser>
            </c15:filteredPieSeries>
            <c15:filteredPieSeries>
              <c15:ser>
                <c:idx val="2"/>
                <c:order val="2"/>
                <c:dPt>
                  <c:idx val="0"/>
                  <c:bubble3D val="0"/>
                  <c:spPr>
                    <a:solidFill>
                      <a:schemeClr val="accent5">
                        <a:tint val="58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6-E2D1-4371-A2F6-321CDD2F5FA3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5">
                        <a:tint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8-E2D1-4371-A2F6-321CDD2F5FA3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5">
                        <a:shade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A-E2D1-4371-A2F6-321CDD2F5FA3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cs-CZ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'31.10.2021'!$B$28:$B$31</c15:sqref>
                        </c15:formulaRef>
                      </c:ext>
                    </c:extLst>
                    <c:strCache>
                      <c:ptCount val="4"/>
                      <c:pt idx="0">
                        <c:v>Hotovost</c:v>
                      </c:pt>
                      <c:pt idx="1">
                        <c:v>Půjčky poskytnuté nemovitostní společnosti</c:v>
                      </c:pt>
                      <c:pt idx="2">
                        <c:v>Majetkové účasti v nemovitostní společnosti</c:v>
                      </c:pt>
                      <c:pt idx="3">
                        <c:v>Ostatní finanční aktiva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'31.10.2021'!$E$28:$E$30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B-E2D1-4371-A2F6-321CDD2F5FA3}"/>
                  </c:ext>
                </c:extLst>
              </c15:ser>
            </c15:filteredPieSeries>
          </c:ext>
        </c:extLst>
      </c:doughnutChart>
      <c:spPr>
        <a:noFill/>
        <a:ln>
          <a:noFill/>
        </a:ln>
        <a:effectLst/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ayout>
        <c:manualLayout>
          <c:xMode val="edge"/>
          <c:yMode val="edge"/>
          <c:x val="0.61071154008974682"/>
          <c:y val="0.20705918507085661"/>
          <c:w val="0.28022030310727286"/>
          <c:h val="0.5181212892759371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01579B"/>
              </a:solidFill>
              <a:ln w="63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0A-DD6E-4642-AC1F-3B6456308F1E}"/>
              </c:ext>
            </c:extLst>
          </c:dPt>
          <c:dPt>
            <c:idx val="1"/>
            <c:bubble3D val="0"/>
            <c:spPr>
              <a:solidFill>
                <a:srgbClr val="039BE5"/>
              </a:solidFill>
              <a:ln w="63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0C-DD6E-4642-AC1F-3B6456308F1E}"/>
              </c:ext>
            </c:extLst>
          </c:dPt>
          <c:dPt>
            <c:idx val="2"/>
            <c:bubble3D val="0"/>
            <c:spPr>
              <a:solidFill>
                <a:srgbClr val="4DD0E2"/>
              </a:solidFill>
              <a:ln w="63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0E-DD6E-4642-AC1F-3B6456308F1E}"/>
              </c:ext>
            </c:extLst>
          </c:dPt>
          <c:dPt>
            <c:idx val="3"/>
            <c:bubble3D val="0"/>
            <c:spPr>
              <a:solidFill>
                <a:schemeClr val="accent5">
                  <a:shade val="58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DD6E-4642-AC1F-3B6456308F1E}"/>
              </c:ext>
            </c:extLst>
          </c:dPt>
          <c:dLbls>
            <c:dLbl>
              <c:idx val="3"/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F-DD6E-4642-AC1F-3B6456308F1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5="http://schemas.microsoft.com/office/drawing/2012/chart">
              <c:ext xmlns:c15="http://schemas.microsoft.com/office/drawing/2012/chart" uri="{CE6537A1-D6FC-4f65-9D91-7224C49458BB}"/>
            </c:extLst>
          </c:dLbls>
          <c:cat>
            <c:strRef>
              <c:f>'30.11.2021'!$B$28:$E$31</c:f>
              <c:strCache>
                <c:ptCount val="4"/>
                <c:pt idx="0">
                  <c:v>Hotovost</c:v>
                </c:pt>
                <c:pt idx="1">
                  <c:v>Půjčky poskytnuté nemovitostní společnosti</c:v>
                </c:pt>
                <c:pt idx="2">
                  <c:v>Majetkové účasti v nemovitostní společnosti</c:v>
                </c:pt>
                <c:pt idx="3">
                  <c:v>Ostatní finanční aktiva</c:v>
                </c:pt>
              </c:strCache>
            </c:strRef>
          </c:cat>
          <c:val>
            <c:numRef>
              <c:f>'30.11.2021'!$G$28:$G$31</c:f>
              <c:numCache>
                <c:formatCode>0%</c:formatCode>
                <c:ptCount val="4"/>
                <c:pt idx="0">
                  <c:v>0.38195214892424595</c:v>
                </c:pt>
                <c:pt idx="1">
                  <c:v>0.19969155431907606</c:v>
                </c:pt>
                <c:pt idx="2">
                  <c:v>0.41627570813452225</c:v>
                </c:pt>
                <c:pt idx="3" formatCode="0.00%">
                  <c:v>2.0805886221555974E-3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F-DD6E-4642-AC1F-3B6456308F1E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  <c:extLst/>
      </c:doughnutChart>
      <c:spPr>
        <a:noFill/>
        <a:ln>
          <a:noFill/>
        </a:ln>
        <a:effectLst/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ayout>
        <c:manualLayout>
          <c:xMode val="edge"/>
          <c:yMode val="edge"/>
          <c:x val="0.61071154008974682"/>
          <c:y val="0.20705918507085661"/>
          <c:w val="0.28022030310727286"/>
          <c:h val="0.5181212892759371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doughnutChart>
        <c:varyColors val="1"/>
        <c:ser>
          <c:idx val="0"/>
          <c:order val="0"/>
          <c:spPr>
            <a:solidFill>
              <a:srgbClr val="039BE5"/>
            </a:solidFill>
          </c:spPr>
          <c:dPt>
            <c:idx val="0"/>
            <c:bubble3D val="0"/>
            <c:spPr>
              <a:solidFill>
                <a:srgbClr val="01579B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01-D901-A046-B815-A834FBD7F9D8}"/>
              </c:ext>
            </c:extLst>
          </c:dPt>
          <c:dPt>
            <c:idx val="1"/>
            <c:bubble3D val="0"/>
            <c:spPr>
              <a:solidFill>
                <a:srgbClr val="039BE5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03-D901-A046-B815-A834FBD7F9D8}"/>
              </c:ext>
            </c:extLst>
          </c:dPt>
          <c:dPt>
            <c:idx val="2"/>
            <c:bubble3D val="0"/>
            <c:spPr>
              <a:solidFill>
                <a:srgbClr val="4DD0E2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05-D901-A046-B815-A834FBD7F9D8}"/>
              </c:ext>
            </c:extLst>
          </c:dPt>
          <c:dPt>
            <c:idx val="3"/>
            <c:bubble3D val="0"/>
            <c:spPr>
              <a:solidFill>
                <a:srgbClr val="0000FF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D901-A046-B815-A834FBD7F9D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5="http://schemas.microsoft.com/office/drawing/2012/chart">
              <c:ext xmlns:c15="http://schemas.microsoft.com/office/drawing/2012/chart" uri="{CE6537A1-D6FC-4f65-9D91-7224C49458BB}"/>
            </c:extLst>
          </c:dLbls>
          <c:cat>
            <c:strRef>
              <c:f>'31.12.2021'!$B$11:$B$14</c:f>
              <c:strCache>
                <c:ptCount val="4"/>
                <c:pt idx="0">
                  <c:v>Hotovost</c:v>
                </c:pt>
                <c:pt idx="1">
                  <c:v>Půjčky poskytnuté nemovitostní společnosti</c:v>
                </c:pt>
                <c:pt idx="2">
                  <c:v>Majetkové účasti v nemovitostní společnosti</c:v>
                </c:pt>
                <c:pt idx="3">
                  <c:v>Ostatní finanční aktiva</c:v>
                </c:pt>
              </c:strCache>
            </c:strRef>
          </c:cat>
          <c:val>
            <c:numRef>
              <c:f>'31.12.2021'!$G$11:$G$14</c:f>
              <c:numCache>
                <c:formatCode>0.0%</c:formatCode>
                <c:ptCount val="4"/>
                <c:pt idx="0">
                  <c:v>0.38853206605848595</c:v>
                </c:pt>
                <c:pt idx="1">
                  <c:v>0.19068080607760896</c:v>
                </c:pt>
                <c:pt idx="2">
                  <c:v>0.40659794150844175</c:v>
                </c:pt>
                <c:pt idx="3">
                  <c:v>1.418918635546345E-2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8-D901-A046-B815-A834FBD7F9D8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  <c:extLst/>
      </c:doughnutChart>
      <c:spPr>
        <a:noFill/>
        <a:ln>
          <a:noFill/>
        </a:ln>
        <a:effectLst/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ayout>
        <c:manualLayout>
          <c:xMode val="edge"/>
          <c:yMode val="edge"/>
          <c:x val="0.61071154008974682"/>
          <c:y val="0.20705918507085661"/>
          <c:w val="0.31003336194350112"/>
          <c:h val="0.5060537927442516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doughnutChart>
        <c:varyColors val="1"/>
        <c:ser>
          <c:idx val="0"/>
          <c:order val="0"/>
          <c:spPr>
            <a:solidFill>
              <a:srgbClr val="039BE5"/>
            </a:solidFill>
          </c:spPr>
          <c:dPt>
            <c:idx val="0"/>
            <c:bubble3D val="0"/>
            <c:spPr>
              <a:solidFill>
                <a:srgbClr val="01579B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01-5B65-E146-8788-C8D9D22364D1}"/>
              </c:ext>
            </c:extLst>
          </c:dPt>
          <c:dPt>
            <c:idx val="1"/>
            <c:bubble3D val="0"/>
            <c:spPr>
              <a:solidFill>
                <a:srgbClr val="039BE5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03-5B65-E146-8788-C8D9D22364D1}"/>
              </c:ext>
            </c:extLst>
          </c:dPt>
          <c:dPt>
            <c:idx val="2"/>
            <c:bubble3D val="0"/>
            <c:spPr>
              <a:solidFill>
                <a:srgbClr val="4DD0E2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05-5B65-E146-8788-C8D9D22364D1}"/>
              </c:ext>
            </c:extLst>
          </c:dPt>
          <c:dPt>
            <c:idx val="3"/>
            <c:bubble3D val="0"/>
            <c:spPr>
              <a:solidFill>
                <a:srgbClr val="0000FF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5B65-E146-8788-C8D9D22364D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5="http://schemas.microsoft.com/office/drawing/2012/chart">
              <c:ext xmlns:c15="http://schemas.microsoft.com/office/drawing/2012/chart" uri="{CE6537A1-D6FC-4f65-9D91-7224C49458BB}"/>
            </c:extLst>
          </c:dLbls>
          <c:cat>
            <c:strRef>
              <c:f>'31.1.2022'!$B$11:$B$14</c:f>
              <c:strCache>
                <c:ptCount val="4"/>
                <c:pt idx="0">
                  <c:v>Hotovost</c:v>
                </c:pt>
                <c:pt idx="1">
                  <c:v>Půjčky poskytnuté nemovitostní společnosti</c:v>
                </c:pt>
                <c:pt idx="2">
                  <c:v>Majetkové účasti v nemovitostní společnosti</c:v>
                </c:pt>
                <c:pt idx="3">
                  <c:v>Ostatní finanční aktiva</c:v>
                </c:pt>
              </c:strCache>
            </c:strRef>
          </c:cat>
          <c:val>
            <c:numRef>
              <c:f>'31.1.2022'!$G$11:$G$14</c:f>
              <c:numCache>
                <c:formatCode>0.0%</c:formatCode>
                <c:ptCount val="4"/>
                <c:pt idx="0">
                  <c:v>0.37936368039594465</c:v>
                </c:pt>
                <c:pt idx="1">
                  <c:v>0.18817009723674499</c:v>
                </c:pt>
                <c:pt idx="2">
                  <c:v>0.40416236217227752</c:v>
                </c:pt>
                <c:pt idx="3">
                  <c:v>2.8303860195032879E-2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8-5B65-E146-8788-C8D9D22364D1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  <c:extLst/>
      </c:doughnutChart>
      <c:spPr>
        <a:noFill/>
        <a:ln>
          <a:noFill/>
        </a:ln>
        <a:effectLst/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ayout>
        <c:manualLayout>
          <c:xMode val="edge"/>
          <c:yMode val="edge"/>
          <c:x val="0.61071154008974682"/>
          <c:y val="0.20705918507085661"/>
          <c:w val="0.31003336194350112"/>
          <c:h val="0.5060537927442516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doughnutChart>
        <c:varyColors val="1"/>
        <c:ser>
          <c:idx val="0"/>
          <c:order val="0"/>
          <c:spPr>
            <a:solidFill>
              <a:srgbClr val="039BE5"/>
            </a:solidFill>
          </c:spPr>
          <c:dPt>
            <c:idx val="0"/>
            <c:bubble3D val="0"/>
            <c:spPr>
              <a:solidFill>
                <a:srgbClr val="01579B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01-5416-4602-816A-1EB11471695E}"/>
              </c:ext>
            </c:extLst>
          </c:dPt>
          <c:dPt>
            <c:idx val="1"/>
            <c:bubble3D val="0"/>
            <c:spPr>
              <a:solidFill>
                <a:srgbClr val="039BE5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03-5416-4602-816A-1EB11471695E}"/>
              </c:ext>
            </c:extLst>
          </c:dPt>
          <c:dPt>
            <c:idx val="2"/>
            <c:bubble3D val="0"/>
            <c:spPr>
              <a:solidFill>
                <a:srgbClr val="4DD0E2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05-5416-4602-816A-1EB11471695E}"/>
              </c:ext>
            </c:extLst>
          </c:dPt>
          <c:dPt>
            <c:idx val="3"/>
            <c:bubble3D val="0"/>
            <c:spPr>
              <a:solidFill>
                <a:srgbClr val="0000FF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5416-4602-816A-1EB11471695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5="http://schemas.microsoft.com/office/drawing/2012/chart">
              <c:ext xmlns:c15="http://schemas.microsoft.com/office/drawing/2012/chart" uri="{CE6537A1-D6FC-4f65-9D91-7224C49458BB}"/>
            </c:extLst>
          </c:dLbls>
          <c:cat>
            <c:strRef>
              <c:f>'28.2.2022'!$B$11:$B$14</c:f>
              <c:strCache>
                <c:ptCount val="4"/>
                <c:pt idx="0">
                  <c:v>Hotovost</c:v>
                </c:pt>
                <c:pt idx="1">
                  <c:v>Půjčky poskytnuté nemovitostní společnosti</c:v>
                </c:pt>
                <c:pt idx="2">
                  <c:v>Majetkové účasti v nemovitostní společnosti</c:v>
                </c:pt>
                <c:pt idx="3">
                  <c:v>Ostatní finanční aktiva</c:v>
                </c:pt>
              </c:strCache>
            </c:strRef>
          </c:cat>
          <c:val>
            <c:numRef>
              <c:f>'28.2.2022'!$G$11:$G$14</c:f>
              <c:numCache>
                <c:formatCode>0.0%</c:formatCode>
                <c:ptCount val="4"/>
                <c:pt idx="0">
                  <c:v>0.32446896143225562</c:v>
                </c:pt>
                <c:pt idx="1">
                  <c:v>0.21331943168789408</c:v>
                </c:pt>
                <c:pt idx="2">
                  <c:v>0.46221160687985036</c:v>
                </c:pt>
                <c:pt idx="3">
                  <c:v>0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8-5416-4602-816A-1EB11471695E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  <c:extLst/>
      </c:doughnutChart>
      <c:spPr>
        <a:noFill/>
        <a:ln>
          <a:noFill/>
        </a:ln>
        <a:effectLst/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ayout>
        <c:manualLayout>
          <c:xMode val="edge"/>
          <c:yMode val="edge"/>
          <c:x val="0.61071154008974682"/>
          <c:y val="0.20705918507085661"/>
          <c:w val="0.31003336194350112"/>
          <c:h val="0.5060537927442516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doughnutChart>
        <c:varyColors val="1"/>
        <c:ser>
          <c:idx val="0"/>
          <c:order val="0"/>
          <c:spPr>
            <a:solidFill>
              <a:srgbClr val="039BE5"/>
            </a:solidFill>
          </c:spPr>
          <c:dPt>
            <c:idx val="0"/>
            <c:bubble3D val="0"/>
            <c:spPr>
              <a:solidFill>
                <a:srgbClr val="01579B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01-512F-4EE0-A47C-96885F60F074}"/>
              </c:ext>
            </c:extLst>
          </c:dPt>
          <c:dPt>
            <c:idx val="1"/>
            <c:bubble3D val="0"/>
            <c:spPr>
              <a:solidFill>
                <a:srgbClr val="039BE5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03-512F-4EE0-A47C-96885F60F074}"/>
              </c:ext>
            </c:extLst>
          </c:dPt>
          <c:dPt>
            <c:idx val="2"/>
            <c:bubble3D val="0"/>
            <c:spPr>
              <a:solidFill>
                <a:srgbClr val="4DD0E2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05-512F-4EE0-A47C-96885F60F074}"/>
              </c:ext>
            </c:extLst>
          </c:dPt>
          <c:dPt>
            <c:idx val="3"/>
            <c:bubble3D val="0"/>
            <c:spPr>
              <a:solidFill>
                <a:srgbClr val="0000FF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512F-4EE0-A47C-96885F60F07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5="http://schemas.microsoft.com/office/drawing/2012/chart">
              <c:ext xmlns:c15="http://schemas.microsoft.com/office/drawing/2012/chart" uri="{CE6537A1-D6FC-4f65-9D91-7224C49458BB}"/>
            </c:extLst>
          </c:dLbls>
          <c:cat>
            <c:strRef>
              <c:f>'31.3.2022'!$B$11:$B$14</c:f>
              <c:strCache>
                <c:ptCount val="4"/>
                <c:pt idx="0">
                  <c:v>Hotovost</c:v>
                </c:pt>
                <c:pt idx="1">
                  <c:v>Půjčky poskytnuté nemovitostní společnosti</c:v>
                </c:pt>
                <c:pt idx="2">
                  <c:v>Majetkové účasti v nemovitostní společnosti</c:v>
                </c:pt>
                <c:pt idx="3">
                  <c:v>Ostatní finanční aktiva</c:v>
                </c:pt>
              </c:strCache>
            </c:strRef>
          </c:cat>
          <c:val>
            <c:numRef>
              <c:f>'31.3.2022'!$G$11:$G$14</c:f>
              <c:numCache>
                <c:formatCode>0.0%</c:formatCode>
                <c:ptCount val="4"/>
                <c:pt idx="0">
                  <c:v>0.35184443154855566</c:v>
                </c:pt>
                <c:pt idx="1">
                  <c:v>0.19684185274563759</c:v>
                </c:pt>
                <c:pt idx="2">
                  <c:v>0.42989849519257672</c:v>
                </c:pt>
                <c:pt idx="3">
                  <c:v>2.1415220513230138E-2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8-512F-4EE0-A47C-96885F60F074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  <c:extLst/>
      </c:doughnutChart>
      <c:spPr>
        <a:noFill/>
        <a:ln>
          <a:noFill/>
        </a:ln>
        <a:effectLst/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ayout>
        <c:manualLayout>
          <c:xMode val="edge"/>
          <c:yMode val="edge"/>
          <c:x val="0.61071154008974682"/>
          <c:y val="0.20705918507085661"/>
          <c:w val="0.31003336194350112"/>
          <c:h val="0.5060537927442516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doughnutChart>
        <c:varyColors val="1"/>
        <c:ser>
          <c:idx val="0"/>
          <c:order val="0"/>
          <c:spPr>
            <a:solidFill>
              <a:srgbClr val="039BE5"/>
            </a:solidFill>
          </c:spPr>
          <c:dPt>
            <c:idx val="0"/>
            <c:bubble3D val="0"/>
            <c:spPr>
              <a:solidFill>
                <a:srgbClr val="01579B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01-CA83-4534-887E-925BBCC0637E}"/>
              </c:ext>
            </c:extLst>
          </c:dPt>
          <c:dPt>
            <c:idx val="1"/>
            <c:bubble3D val="0"/>
            <c:spPr>
              <a:solidFill>
                <a:srgbClr val="039BE5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03-CA83-4534-887E-925BBCC0637E}"/>
              </c:ext>
            </c:extLst>
          </c:dPt>
          <c:dPt>
            <c:idx val="2"/>
            <c:bubble3D val="0"/>
            <c:spPr>
              <a:solidFill>
                <a:srgbClr val="4DD0E2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05-CA83-4534-887E-925BBCC0637E}"/>
              </c:ext>
            </c:extLst>
          </c:dPt>
          <c:dPt>
            <c:idx val="3"/>
            <c:bubble3D val="0"/>
            <c:spPr>
              <a:solidFill>
                <a:srgbClr val="0000FF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A83-4534-887E-925BBCC0637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5="http://schemas.microsoft.com/office/drawing/2012/chart">
              <c:ext xmlns:c15="http://schemas.microsoft.com/office/drawing/2012/chart" uri="{CE6537A1-D6FC-4f65-9D91-7224C49458BB}"/>
            </c:extLst>
          </c:dLbls>
          <c:cat>
            <c:strRef>
              <c:f>'30.4.2022'!$B$11:$B$14</c:f>
              <c:strCache>
                <c:ptCount val="4"/>
                <c:pt idx="0">
                  <c:v>Hotovost</c:v>
                </c:pt>
                <c:pt idx="1">
                  <c:v>Půjčky poskytnuté nemovitostní společnosti</c:v>
                </c:pt>
                <c:pt idx="2">
                  <c:v>Majetkové účasti v nemovitostní společnosti</c:v>
                </c:pt>
                <c:pt idx="3">
                  <c:v>Ostatní finanční aktiva</c:v>
                </c:pt>
              </c:strCache>
            </c:strRef>
          </c:cat>
          <c:val>
            <c:numRef>
              <c:f>'30.4.2022'!$G$11:$G$14</c:f>
              <c:numCache>
                <c:formatCode>0.0%</c:formatCode>
                <c:ptCount val="4"/>
                <c:pt idx="0">
                  <c:v>0.34023781048175356</c:v>
                </c:pt>
                <c:pt idx="1">
                  <c:v>0.20031745415598456</c:v>
                </c:pt>
                <c:pt idx="2">
                  <c:v>0.44052037174041203</c:v>
                </c:pt>
                <c:pt idx="3">
                  <c:v>1.8924363621849922E-2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8-CA83-4534-887E-925BBCC0637E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  <c:extLst/>
      </c:doughnutChart>
      <c:spPr>
        <a:noFill/>
        <a:ln>
          <a:noFill/>
        </a:ln>
        <a:effectLst/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ayout>
        <c:manualLayout>
          <c:xMode val="edge"/>
          <c:yMode val="edge"/>
          <c:x val="0.61071154008974682"/>
          <c:y val="0.20705918507085661"/>
          <c:w val="0.31003336194350112"/>
          <c:h val="0.5060537927442516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01579B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BBF-024C-BC6A-D9ECA41A3F51}"/>
              </c:ext>
            </c:extLst>
          </c:dPt>
          <c:dPt>
            <c:idx val="1"/>
            <c:bubble3D val="0"/>
            <c:spPr>
              <a:solidFill>
                <a:srgbClr val="039BE5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BBF-024C-BC6A-D9ECA41A3F51}"/>
              </c:ext>
            </c:extLst>
          </c:dPt>
          <c:dPt>
            <c:idx val="2"/>
            <c:bubble3D val="0"/>
            <c:spPr>
              <a:solidFill>
                <a:srgbClr val="4DD0E2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BBF-024C-BC6A-D9ECA41A3F51}"/>
              </c:ext>
            </c:extLst>
          </c:dPt>
          <c:dPt>
            <c:idx val="3"/>
            <c:bubble3D val="0"/>
            <c:spPr>
              <a:solidFill>
                <a:srgbClr val="FFD600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3BBF-024C-BC6A-D9ECA41A3F51}"/>
              </c:ext>
            </c:extLst>
          </c:dPt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BBF-024C-BC6A-D9ECA41A3F5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'29.2.2020'!$B$28:$E$31</c:f>
              <c:strCache>
                <c:ptCount val="4"/>
                <c:pt idx="0">
                  <c:v>Hotovost</c:v>
                </c:pt>
                <c:pt idx="1">
                  <c:v>Půjčky poskytnuté nemovitostní společnosti</c:v>
                </c:pt>
                <c:pt idx="2">
                  <c:v>Majetkové účasti v nemovitostní společnosti</c:v>
                </c:pt>
                <c:pt idx="3">
                  <c:v>Ostatní finanční aktiva</c:v>
                </c:pt>
              </c:strCache>
            </c:strRef>
          </c:cat>
          <c:val>
            <c:numRef>
              <c:f>'29.2.2020'!$G$28:$G$31</c:f>
              <c:numCache>
                <c:formatCode>0.0%</c:formatCode>
                <c:ptCount val="4"/>
                <c:pt idx="0">
                  <c:v>5.1137103805494757E-2</c:v>
                </c:pt>
                <c:pt idx="1">
                  <c:v>0.50239911641325219</c:v>
                </c:pt>
                <c:pt idx="2">
                  <c:v>0.44646377978125307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BBF-024C-BC6A-D9ECA41A3F51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ayout>
        <c:manualLayout>
          <c:xMode val="edge"/>
          <c:yMode val="edge"/>
          <c:x val="0.5596087939502612"/>
          <c:y val="0.2507772793571964"/>
          <c:w val="0.44039120604973886"/>
          <c:h val="0.471658187811232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doughnutChart>
        <c:varyColors val="1"/>
        <c:ser>
          <c:idx val="0"/>
          <c:order val="0"/>
          <c:spPr>
            <a:solidFill>
              <a:srgbClr val="039BE5"/>
            </a:solidFill>
          </c:spPr>
          <c:dPt>
            <c:idx val="0"/>
            <c:bubble3D val="0"/>
            <c:spPr>
              <a:solidFill>
                <a:srgbClr val="01579B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01-1F84-4ADC-8574-CDB8A6EEBBA3}"/>
              </c:ext>
            </c:extLst>
          </c:dPt>
          <c:dPt>
            <c:idx val="1"/>
            <c:bubble3D val="0"/>
            <c:spPr>
              <a:solidFill>
                <a:srgbClr val="039BE5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03-1F84-4ADC-8574-CDB8A6EEBBA3}"/>
              </c:ext>
            </c:extLst>
          </c:dPt>
          <c:dPt>
            <c:idx val="2"/>
            <c:bubble3D val="0"/>
            <c:spPr>
              <a:solidFill>
                <a:srgbClr val="4DD0E2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05-1F84-4ADC-8574-CDB8A6EEBBA3}"/>
              </c:ext>
            </c:extLst>
          </c:dPt>
          <c:dPt>
            <c:idx val="3"/>
            <c:bubble3D val="0"/>
            <c:spPr>
              <a:solidFill>
                <a:srgbClr val="0000FF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1F84-4ADC-8574-CDB8A6EEBBA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5="http://schemas.microsoft.com/office/drawing/2012/chart">
              <c:ext xmlns:c15="http://schemas.microsoft.com/office/drawing/2012/chart" uri="{CE6537A1-D6FC-4f65-9D91-7224C49458BB}"/>
            </c:extLst>
          </c:dLbls>
          <c:cat>
            <c:strRef>
              <c:f>'31.5.2022'!$B$11:$B$14</c:f>
              <c:strCache>
                <c:ptCount val="4"/>
                <c:pt idx="0">
                  <c:v>Hotovost</c:v>
                </c:pt>
                <c:pt idx="1">
                  <c:v>Půjčky poskytnuté nemovitostní společnosti</c:v>
                </c:pt>
                <c:pt idx="2">
                  <c:v>Majetkové účasti v nemovitostní společnosti</c:v>
                </c:pt>
                <c:pt idx="3">
                  <c:v>Ostatní finanční aktiva</c:v>
                </c:pt>
              </c:strCache>
            </c:strRef>
          </c:cat>
          <c:val>
            <c:numRef>
              <c:f>'31.5.2022'!$G$11:$G$14</c:f>
              <c:numCache>
                <c:formatCode>0.0%</c:formatCode>
                <c:ptCount val="4"/>
                <c:pt idx="0">
                  <c:v>0.35796973675828453</c:v>
                </c:pt>
                <c:pt idx="1">
                  <c:v>0.19992775885971906</c:v>
                </c:pt>
                <c:pt idx="2">
                  <c:v>0.44112147016917047</c:v>
                </c:pt>
                <c:pt idx="3">
                  <c:v>9.8103421282589556E-4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8-1F84-4ADC-8574-CDB8A6EEBBA3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  <c:extLst/>
      </c:doughnutChart>
      <c:spPr>
        <a:noFill/>
        <a:ln>
          <a:noFill/>
        </a:ln>
        <a:effectLst/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ayout>
        <c:manualLayout>
          <c:xMode val="edge"/>
          <c:yMode val="edge"/>
          <c:x val="0.61071154008974682"/>
          <c:y val="0.20705918507085661"/>
          <c:w val="0.31003336194350112"/>
          <c:h val="0.5060537927442516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doughnutChart>
        <c:varyColors val="1"/>
        <c:ser>
          <c:idx val="0"/>
          <c:order val="0"/>
          <c:spPr>
            <a:solidFill>
              <a:srgbClr val="039BE5"/>
            </a:solidFill>
          </c:spPr>
          <c:dPt>
            <c:idx val="0"/>
            <c:bubble3D val="0"/>
            <c:spPr>
              <a:solidFill>
                <a:srgbClr val="01579B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01-A0A1-494B-8150-31850E4FB782}"/>
              </c:ext>
            </c:extLst>
          </c:dPt>
          <c:dPt>
            <c:idx val="1"/>
            <c:bubble3D val="0"/>
            <c:spPr>
              <a:solidFill>
                <a:srgbClr val="039BE5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03-A0A1-494B-8150-31850E4FB782}"/>
              </c:ext>
            </c:extLst>
          </c:dPt>
          <c:dPt>
            <c:idx val="2"/>
            <c:bubble3D val="0"/>
            <c:spPr>
              <a:solidFill>
                <a:srgbClr val="4DD0E2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05-A0A1-494B-8150-31850E4FB782}"/>
              </c:ext>
            </c:extLst>
          </c:dPt>
          <c:dPt>
            <c:idx val="3"/>
            <c:bubble3D val="0"/>
            <c:spPr>
              <a:solidFill>
                <a:srgbClr val="0000FF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A0A1-494B-8150-31850E4FB78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5="http://schemas.microsoft.com/office/drawing/2012/chart">
              <c:ext xmlns:c15="http://schemas.microsoft.com/office/drawing/2012/chart" uri="{CE6537A1-D6FC-4f65-9D91-7224C49458BB}"/>
            </c:extLst>
          </c:dLbls>
          <c:cat>
            <c:strRef>
              <c:f>'30.6.2022'!$B$11:$B$14</c:f>
              <c:strCache>
                <c:ptCount val="4"/>
                <c:pt idx="0">
                  <c:v>Hotovost</c:v>
                </c:pt>
                <c:pt idx="1">
                  <c:v>Půjčky poskytnuté nemovitostní společnosti</c:v>
                </c:pt>
                <c:pt idx="2">
                  <c:v>Majetkové účasti v nemovitostní společnosti</c:v>
                </c:pt>
                <c:pt idx="3">
                  <c:v>Ostatní finanční aktiva</c:v>
                </c:pt>
              </c:strCache>
            </c:strRef>
          </c:cat>
          <c:val>
            <c:numRef>
              <c:f>'30.6.2022'!$G$11:$G$14</c:f>
              <c:numCache>
                <c:formatCode>0.0%</c:formatCode>
                <c:ptCount val="4"/>
                <c:pt idx="0">
                  <c:v>0.47948891745456562</c:v>
                </c:pt>
                <c:pt idx="1">
                  <c:v>0.13040943191469453</c:v>
                </c:pt>
                <c:pt idx="2">
                  <c:v>0.38988061940139607</c:v>
                </c:pt>
                <c:pt idx="3">
                  <c:v>2.2103122934368232E-4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8-A0A1-494B-8150-31850E4FB782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  <c:extLst/>
      </c:doughnutChart>
      <c:spPr>
        <a:noFill/>
        <a:ln>
          <a:noFill/>
        </a:ln>
        <a:effectLst/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ayout>
        <c:manualLayout>
          <c:xMode val="edge"/>
          <c:yMode val="edge"/>
          <c:x val="0.61071154008974682"/>
          <c:y val="0.20705918507085661"/>
          <c:w val="0.31003336194350112"/>
          <c:h val="0.5060537927442516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01579B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8A2-A248-A156-C3BB8C4669EA}"/>
              </c:ext>
            </c:extLst>
          </c:dPt>
          <c:dPt>
            <c:idx val="1"/>
            <c:bubble3D val="0"/>
            <c:spPr>
              <a:solidFill>
                <a:srgbClr val="039BE5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8A2-A248-A156-C3BB8C4669EA}"/>
              </c:ext>
            </c:extLst>
          </c:dPt>
          <c:dPt>
            <c:idx val="2"/>
            <c:bubble3D val="0"/>
            <c:spPr>
              <a:solidFill>
                <a:srgbClr val="4DD0E2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8A2-A248-A156-C3BB8C4669EA}"/>
              </c:ext>
            </c:extLst>
          </c:dPt>
          <c:dPt>
            <c:idx val="3"/>
            <c:bubble3D val="0"/>
            <c:spPr>
              <a:solidFill>
                <a:srgbClr val="FFD600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08A2-A248-A156-C3BB8C4669EA}"/>
              </c:ext>
            </c:extLst>
          </c:dPt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8A2-A248-A156-C3BB8C4669E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'31.3.2020'!$B$28:$E$31</c:f>
              <c:strCache>
                <c:ptCount val="4"/>
                <c:pt idx="0">
                  <c:v>Hotovost</c:v>
                </c:pt>
                <c:pt idx="1">
                  <c:v>Půjčky poskytnuté nemovitostní společnosti</c:v>
                </c:pt>
                <c:pt idx="2">
                  <c:v>Majetkové účasti v nemovitostní společnosti</c:v>
                </c:pt>
                <c:pt idx="3">
                  <c:v>Ostatní finanční aktiva</c:v>
                </c:pt>
              </c:strCache>
            </c:strRef>
          </c:cat>
          <c:val>
            <c:numRef>
              <c:f>'31.3.2020'!$G$28:$G$31</c:f>
              <c:numCache>
                <c:formatCode>0.0%</c:formatCode>
                <c:ptCount val="4"/>
                <c:pt idx="0">
                  <c:v>0.19135277252658392</c:v>
                </c:pt>
                <c:pt idx="1">
                  <c:v>0.45196778534553034</c:v>
                </c:pt>
                <c:pt idx="2">
                  <c:v>0.35667944212788572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8A2-A248-A156-C3BB8C4669EA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ayout>
        <c:manualLayout>
          <c:xMode val="edge"/>
          <c:yMode val="edge"/>
          <c:x val="0.5596087939502612"/>
          <c:y val="0.2507772793571964"/>
          <c:w val="0.44039120604973886"/>
          <c:h val="0.471658187811232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01579B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94E-794B-94E0-A6435721A49D}"/>
              </c:ext>
            </c:extLst>
          </c:dPt>
          <c:dPt>
            <c:idx val="1"/>
            <c:bubble3D val="0"/>
            <c:spPr>
              <a:solidFill>
                <a:srgbClr val="039BE5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94E-794B-94E0-A6435721A49D}"/>
              </c:ext>
            </c:extLst>
          </c:dPt>
          <c:dPt>
            <c:idx val="2"/>
            <c:bubble3D val="0"/>
            <c:spPr>
              <a:solidFill>
                <a:srgbClr val="4DD0E2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94E-794B-94E0-A6435721A49D}"/>
              </c:ext>
            </c:extLst>
          </c:dPt>
          <c:dPt>
            <c:idx val="3"/>
            <c:bubble3D val="0"/>
            <c:spPr>
              <a:solidFill>
                <a:srgbClr val="FFD600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E94E-794B-94E0-A6435721A49D}"/>
              </c:ext>
            </c:extLst>
          </c:dPt>
          <c:dLbls>
            <c:dLbl>
              <c:idx val="3"/>
              <c:layout>
                <c:manualLayout>
                  <c:x val="-1.9801980198019438E-3"/>
                  <c:y val="-0.151390666779147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chemeClr val="bg1">
                          <a:lumMod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94E-794B-94E0-A6435721A49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'30.4.2020'!$B$28:$E$31</c:f>
              <c:strCache>
                <c:ptCount val="4"/>
                <c:pt idx="0">
                  <c:v>Hotovost</c:v>
                </c:pt>
                <c:pt idx="1">
                  <c:v>Půjčky poskytnuté nemovitostní společnosti</c:v>
                </c:pt>
                <c:pt idx="2">
                  <c:v>Majetkové účasti v nemovitostní společnosti</c:v>
                </c:pt>
                <c:pt idx="3">
                  <c:v>Ostatní finanční aktiva</c:v>
                </c:pt>
              </c:strCache>
            </c:strRef>
          </c:cat>
          <c:val>
            <c:numRef>
              <c:f>'30.4.2020'!$G$28:$G$31</c:f>
              <c:numCache>
                <c:formatCode>0.0%</c:formatCode>
                <c:ptCount val="4"/>
                <c:pt idx="0">
                  <c:v>0.17880407384524033</c:v>
                </c:pt>
                <c:pt idx="1">
                  <c:v>0.45282295364605057</c:v>
                </c:pt>
                <c:pt idx="2">
                  <c:v>0.36302387439952372</c:v>
                </c:pt>
                <c:pt idx="3">
                  <c:v>5.3490981091853127E-3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94E-794B-94E0-A6435721A49D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ayout>
        <c:manualLayout>
          <c:xMode val="edge"/>
          <c:yMode val="edge"/>
          <c:x val="0.5596087939502612"/>
          <c:y val="0.2507772793571964"/>
          <c:w val="0.44039120604973886"/>
          <c:h val="0.471658187811232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01579B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191-4938-B92C-27306B81F8A4}"/>
              </c:ext>
            </c:extLst>
          </c:dPt>
          <c:dPt>
            <c:idx val="1"/>
            <c:bubble3D val="0"/>
            <c:spPr>
              <a:solidFill>
                <a:srgbClr val="039BE5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191-4938-B92C-27306B81F8A4}"/>
              </c:ext>
            </c:extLst>
          </c:dPt>
          <c:dPt>
            <c:idx val="2"/>
            <c:bubble3D val="0"/>
            <c:spPr>
              <a:solidFill>
                <a:srgbClr val="4DD0E2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191-4938-B92C-27306B81F8A4}"/>
              </c:ext>
            </c:extLst>
          </c:dPt>
          <c:dPt>
            <c:idx val="3"/>
            <c:bubble3D val="0"/>
            <c:spPr>
              <a:solidFill>
                <a:srgbClr val="FFD600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9191-4938-B92C-27306B81F8A4}"/>
              </c:ext>
            </c:extLst>
          </c:dPt>
          <c:dLbls>
            <c:dLbl>
              <c:idx val="3"/>
              <c:layout>
                <c:manualLayout>
                  <c:x val="-1.9801980198019802E-3"/>
                  <c:y val="-0.1475088548104514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chemeClr val="bg1">
                          <a:lumMod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191-4938-B92C-27306B81F8A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'31.5.2020'!$B$28:$E$31</c:f>
              <c:strCache>
                <c:ptCount val="4"/>
                <c:pt idx="0">
                  <c:v>Hotovost</c:v>
                </c:pt>
                <c:pt idx="1">
                  <c:v>Půjčky poskytnuté nemovitostní společnosti</c:v>
                </c:pt>
                <c:pt idx="2">
                  <c:v>Majetkové účasti v nemovitostní společnosti</c:v>
                </c:pt>
                <c:pt idx="3">
                  <c:v>Ostatní finanční aktiva</c:v>
                </c:pt>
              </c:strCache>
            </c:strRef>
          </c:cat>
          <c:val>
            <c:numRef>
              <c:f>'31.5.2020'!$G$28:$G$31</c:f>
              <c:numCache>
                <c:formatCode>0.0%</c:formatCode>
                <c:ptCount val="4"/>
                <c:pt idx="0">
                  <c:v>0.20668545828485121</c:v>
                </c:pt>
                <c:pt idx="1">
                  <c:v>0.43380186811572075</c:v>
                </c:pt>
                <c:pt idx="2">
                  <c:v>0.34894295722076379</c:v>
                </c:pt>
                <c:pt idx="3">
                  <c:v>1.0569716378664211E-2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8A-422C-9BFC-43DE8219D9BE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ayout>
        <c:manualLayout>
          <c:xMode val="edge"/>
          <c:yMode val="edge"/>
          <c:x val="0.5596087939502612"/>
          <c:y val="0.2507772793571964"/>
          <c:w val="0.44039120604973886"/>
          <c:h val="0.471658187811232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01579B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756-40AE-A803-8DBBBBEFD279}"/>
              </c:ext>
            </c:extLst>
          </c:dPt>
          <c:dPt>
            <c:idx val="1"/>
            <c:bubble3D val="0"/>
            <c:spPr>
              <a:solidFill>
                <a:srgbClr val="039BE5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756-40AE-A803-8DBBBBEFD279}"/>
              </c:ext>
            </c:extLst>
          </c:dPt>
          <c:dPt>
            <c:idx val="2"/>
            <c:bubble3D val="0"/>
            <c:spPr>
              <a:solidFill>
                <a:srgbClr val="4DD0E2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756-40AE-A803-8DBBBBEFD279}"/>
              </c:ext>
            </c:extLst>
          </c:dPt>
          <c:dPt>
            <c:idx val="3"/>
            <c:bubble3D val="0"/>
            <c:spPr>
              <a:solidFill>
                <a:srgbClr val="FFD600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0756-40AE-A803-8DBBBBEFD279}"/>
              </c:ext>
            </c:extLst>
          </c:dPt>
          <c:dLbls>
            <c:dLbl>
              <c:idx val="3"/>
              <c:layout>
                <c:manualLayout>
                  <c:x val="-1.9801980198019802E-3"/>
                  <c:y val="-0.1475088548104514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chemeClr val="bg1">
                          <a:lumMod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756-40AE-A803-8DBBBBEFD27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'30.6.2020'!$B$28:$E$31</c:f>
              <c:strCache>
                <c:ptCount val="4"/>
                <c:pt idx="0">
                  <c:v>Hotovost</c:v>
                </c:pt>
                <c:pt idx="1">
                  <c:v>Půjčky poskytnuté nemovitostní společnosti</c:v>
                </c:pt>
                <c:pt idx="2">
                  <c:v>Majetkové účasti v nemovitostní společnosti</c:v>
                </c:pt>
                <c:pt idx="3">
                  <c:v>Ostatní finanční aktiva</c:v>
                </c:pt>
              </c:strCache>
            </c:strRef>
          </c:cat>
          <c:val>
            <c:numRef>
              <c:f>'30.6.2020'!$G$28:$G$31</c:f>
              <c:numCache>
                <c:formatCode>0.0%</c:formatCode>
                <c:ptCount val="4"/>
                <c:pt idx="0">
                  <c:v>0.19595581842240192</c:v>
                </c:pt>
                <c:pt idx="1">
                  <c:v>0.35547947460295803</c:v>
                </c:pt>
                <c:pt idx="2">
                  <c:v>0.44816635506059382</c:v>
                </c:pt>
                <c:pt idx="3" formatCode="0.00%">
                  <c:v>3.9835191404616479E-4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756-40AE-A803-8DBBBBEFD279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ayout>
        <c:manualLayout>
          <c:xMode val="edge"/>
          <c:yMode val="edge"/>
          <c:x val="0.5596087939502612"/>
          <c:y val="0.2507772793571964"/>
          <c:w val="0.44039120604973886"/>
          <c:h val="0.471658187811232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01579B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E30-40BD-BB55-8E26FC90E3F1}"/>
              </c:ext>
            </c:extLst>
          </c:dPt>
          <c:dPt>
            <c:idx val="1"/>
            <c:bubble3D val="0"/>
            <c:spPr>
              <a:solidFill>
                <a:srgbClr val="039BE5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E30-40BD-BB55-8E26FC90E3F1}"/>
              </c:ext>
            </c:extLst>
          </c:dPt>
          <c:dPt>
            <c:idx val="2"/>
            <c:bubble3D val="0"/>
            <c:spPr>
              <a:solidFill>
                <a:srgbClr val="4DD0E2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E30-40BD-BB55-8E26FC90E3F1}"/>
              </c:ext>
            </c:extLst>
          </c:dPt>
          <c:dPt>
            <c:idx val="3"/>
            <c:bubble3D val="0"/>
            <c:spPr>
              <a:solidFill>
                <a:srgbClr val="FFD600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AE30-40BD-BB55-8E26FC90E3F1}"/>
              </c:ext>
            </c:extLst>
          </c:dPt>
          <c:dLbls>
            <c:dLbl>
              <c:idx val="0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E30-40BD-BB55-8E26FC90E3F1}"/>
                </c:ext>
              </c:extLst>
            </c:dLbl>
            <c:dLbl>
              <c:idx val="1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E30-40BD-BB55-8E26FC90E3F1}"/>
                </c:ext>
              </c:extLst>
            </c:dLbl>
            <c:dLbl>
              <c:idx val="2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E30-40BD-BB55-8E26FC90E3F1}"/>
                </c:ext>
              </c:extLst>
            </c:dLbl>
            <c:dLbl>
              <c:idx val="3"/>
              <c:layout>
                <c:manualLayout>
                  <c:x val="-1.9801980198019802E-3"/>
                  <c:y val="-0.1475088548104514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chemeClr val="bg1">
                          <a:lumMod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E30-40BD-BB55-8E26FC90E3F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'31.7.2020'!$B$28:$E$31</c:f>
              <c:strCache>
                <c:ptCount val="4"/>
                <c:pt idx="0">
                  <c:v>Hotovost</c:v>
                </c:pt>
                <c:pt idx="1">
                  <c:v>Půjčky poskytnuté nemovitostní společnosti</c:v>
                </c:pt>
                <c:pt idx="2">
                  <c:v>Majetkové účasti v nemovitostní společnosti</c:v>
                </c:pt>
                <c:pt idx="3">
                  <c:v>Ostatní finanční aktiva</c:v>
                </c:pt>
              </c:strCache>
            </c:strRef>
          </c:cat>
          <c:val>
            <c:numRef>
              <c:f>'31.7.2020'!$G$28:$G$31</c:f>
              <c:numCache>
                <c:formatCode>0.0%</c:formatCode>
                <c:ptCount val="4"/>
                <c:pt idx="0">
                  <c:v>0.22847802843251316</c:v>
                </c:pt>
                <c:pt idx="1">
                  <c:v>0.33728664983944934</c:v>
                </c:pt>
                <c:pt idx="2">
                  <c:v>0.42725058146140349</c:v>
                </c:pt>
                <c:pt idx="3" formatCode="0.00%">
                  <c:v>6.9847402666340418E-3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E30-40BD-BB55-8E26FC90E3F1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ayout>
        <c:manualLayout>
          <c:xMode val="edge"/>
          <c:yMode val="edge"/>
          <c:x val="0.5596087939502612"/>
          <c:y val="0.2507772793571964"/>
          <c:w val="0.44039120604973886"/>
          <c:h val="0.471658187811232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01579B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062-40EF-8B82-1DD4D1E391F5}"/>
              </c:ext>
            </c:extLst>
          </c:dPt>
          <c:dPt>
            <c:idx val="1"/>
            <c:bubble3D val="0"/>
            <c:spPr>
              <a:solidFill>
                <a:srgbClr val="039BE5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062-40EF-8B82-1DD4D1E391F5}"/>
              </c:ext>
            </c:extLst>
          </c:dPt>
          <c:dPt>
            <c:idx val="2"/>
            <c:bubble3D val="0"/>
            <c:spPr>
              <a:solidFill>
                <a:srgbClr val="4DD0E2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4062-40EF-8B82-1DD4D1E391F5}"/>
              </c:ext>
            </c:extLst>
          </c:dPt>
          <c:dPt>
            <c:idx val="3"/>
            <c:bubble3D val="0"/>
            <c:spPr>
              <a:solidFill>
                <a:srgbClr val="FFD600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4062-40EF-8B82-1DD4D1E391F5}"/>
              </c:ext>
            </c:extLst>
          </c:dPt>
          <c:dLbls>
            <c:dLbl>
              <c:idx val="3"/>
              <c:layout>
                <c:manualLayout>
                  <c:x val="-1.9801980198019802E-3"/>
                  <c:y val="-0.1475088548104514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chemeClr val="bg1">
                          <a:lumMod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062-40EF-8B82-1DD4D1E391F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'31.8.2020'!$B$28:$E$31</c:f>
              <c:strCache>
                <c:ptCount val="4"/>
                <c:pt idx="0">
                  <c:v>Hotovost</c:v>
                </c:pt>
                <c:pt idx="1">
                  <c:v>Půjčky poskytnuté nemovitostní společnosti</c:v>
                </c:pt>
                <c:pt idx="2">
                  <c:v>Majetkové účasti v nemovitostní společnosti</c:v>
                </c:pt>
                <c:pt idx="3">
                  <c:v>Ostatní finanční aktiva</c:v>
                </c:pt>
              </c:strCache>
            </c:strRef>
          </c:cat>
          <c:val>
            <c:numRef>
              <c:f>'31.8.2020'!$G$28:$G$31</c:f>
              <c:numCache>
                <c:formatCode>0.0%</c:formatCode>
                <c:ptCount val="4"/>
                <c:pt idx="0">
                  <c:v>0.16657123838750829</c:v>
                </c:pt>
                <c:pt idx="1">
                  <c:v>0.36683147792797549</c:v>
                </c:pt>
                <c:pt idx="2">
                  <c:v>0.4653028471782053</c:v>
                </c:pt>
                <c:pt idx="3">
                  <c:v>1.2944365063109128E-3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062-40EF-8B82-1DD4D1E391F5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ayout>
        <c:manualLayout>
          <c:xMode val="edge"/>
          <c:yMode val="edge"/>
          <c:x val="0.59350718448329542"/>
          <c:y val="0.26270048706480553"/>
          <c:w val="0.37130495128786861"/>
          <c:h val="0.5181212892759371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10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11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12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13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14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15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16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17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18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19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2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20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21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22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23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24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25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26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27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28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29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3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30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31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4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5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6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7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8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9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3.xml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4.xml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5.xml"/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6.xml"/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7.xml"/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8.xml"/><Relationship Id="rId1" Type="http://schemas.openxmlformats.org/officeDocument/2006/relationships/image" Target="../media/image1.png"/></Relationships>
</file>

<file path=xl/drawings/_rels/drawing2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9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3.xml"/></Relationships>
</file>

<file path=xl/drawings/_rels/drawing3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0.xml"/><Relationship Id="rId1" Type="http://schemas.openxmlformats.org/officeDocument/2006/relationships/image" Target="../media/image1.png"/></Relationships>
</file>

<file path=xl/drawings/_rels/drawing3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1.xm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33</xdr:row>
      <xdr:rowOff>17632</xdr:rowOff>
    </xdr:from>
    <xdr:to>
      <xdr:col>6</xdr:col>
      <xdr:colOff>0</xdr:colOff>
      <xdr:row>45</xdr:row>
      <xdr:rowOff>241300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1905</xdr:colOff>
      <xdr:row>0</xdr:row>
      <xdr:rowOff>71692</xdr:rowOff>
    </xdr:from>
    <xdr:to>
      <xdr:col>3</xdr:col>
      <xdr:colOff>201295</xdr:colOff>
      <xdr:row>3</xdr:row>
      <xdr:rowOff>233109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17805" y="71692"/>
          <a:ext cx="2612390" cy="78371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314325</xdr:colOff>
      <xdr:row>33</xdr:row>
      <xdr:rowOff>171450</xdr:rowOff>
    </xdr:from>
    <xdr:to>
      <xdr:col>6</xdr:col>
      <xdr:colOff>314325</xdr:colOff>
      <xdr:row>46</xdr:row>
      <xdr:rowOff>147468</xdr:rowOff>
    </xdr:to>
    <xdr:graphicFrame macro="">
      <xdr:nvGraphicFramePr>
        <xdr:cNvPr id="10" name="Graf 9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199390</xdr:colOff>
      <xdr:row>4</xdr:row>
      <xdr:rowOff>97917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15900" y="190500"/>
          <a:ext cx="2612390" cy="783717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34</xdr:row>
      <xdr:rowOff>0</xdr:rowOff>
    </xdr:from>
    <xdr:to>
      <xdr:col>6</xdr:col>
      <xdr:colOff>285750</xdr:colOff>
      <xdr:row>46</xdr:row>
      <xdr:rowOff>223668</xdr:rowOff>
    </xdr:to>
    <xdr:graphicFrame macro="">
      <xdr:nvGraphicFramePr>
        <xdr:cNvPr id="6" name="Graf 5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199390</xdr:colOff>
      <xdr:row>4</xdr:row>
      <xdr:rowOff>97917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15900" y="190500"/>
          <a:ext cx="2612390" cy="783717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34</xdr:row>
      <xdr:rowOff>0</xdr:rowOff>
    </xdr:from>
    <xdr:to>
      <xdr:col>6</xdr:col>
      <xdr:colOff>285750</xdr:colOff>
      <xdr:row>46</xdr:row>
      <xdr:rowOff>223668</xdr:rowOff>
    </xdr:to>
    <xdr:graphicFrame macro="">
      <xdr:nvGraphicFramePr>
        <xdr:cNvPr id="5" name="Graf 4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199390</xdr:colOff>
      <xdr:row>4</xdr:row>
      <xdr:rowOff>97917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15900" y="190500"/>
          <a:ext cx="2612390" cy="783717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34</xdr:row>
      <xdr:rowOff>0</xdr:rowOff>
    </xdr:from>
    <xdr:to>
      <xdr:col>6</xdr:col>
      <xdr:colOff>285750</xdr:colOff>
      <xdr:row>46</xdr:row>
      <xdr:rowOff>223668</xdr:rowOff>
    </xdr:to>
    <xdr:graphicFrame macro="">
      <xdr:nvGraphicFramePr>
        <xdr:cNvPr id="5" name="Graf 4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199390</xdr:colOff>
      <xdr:row>4</xdr:row>
      <xdr:rowOff>97917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15900" y="190500"/>
          <a:ext cx="2612390" cy="783717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34</xdr:row>
      <xdr:rowOff>0</xdr:rowOff>
    </xdr:from>
    <xdr:to>
      <xdr:col>6</xdr:col>
      <xdr:colOff>285750</xdr:colOff>
      <xdr:row>46</xdr:row>
      <xdr:rowOff>223668</xdr:rowOff>
    </xdr:to>
    <xdr:graphicFrame macro="">
      <xdr:nvGraphicFramePr>
        <xdr:cNvPr id="5" name="Graf 4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199390</xdr:colOff>
      <xdr:row>4</xdr:row>
      <xdr:rowOff>97917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15900" y="190500"/>
          <a:ext cx="2612390" cy="783717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34</xdr:row>
      <xdr:rowOff>0</xdr:rowOff>
    </xdr:from>
    <xdr:to>
      <xdr:col>6</xdr:col>
      <xdr:colOff>285750</xdr:colOff>
      <xdr:row>46</xdr:row>
      <xdr:rowOff>223668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815B55C6-121E-40D9-A686-D8821D7719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199390</xdr:colOff>
      <xdr:row>4</xdr:row>
      <xdr:rowOff>97917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AF0CE268-CC1C-3A40-8A27-D7BC2D8675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15900" y="190500"/>
          <a:ext cx="2612390" cy="783717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34</xdr:row>
      <xdr:rowOff>0</xdr:rowOff>
    </xdr:from>
    <xdr:to>
      <xdr:col>6</xdr:col>
      <xdr:colOff>285750</xdr:colOff>
      <xdr:row>46</xdr:row>
      <xdr:rowOff>223668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773A76D9-D187-417E-AA4D-58082A3700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199390</xdr:colOff>
      <xdr:row>4</xdr:row>
      <xdr:rowOff>97917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C599A183-063F-4A46-97F7-0E43E35F9B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15900" y="190500"/>
          <a:ext cx="2612390" cy="783717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34</xdr:row>
      <xdr:rowOff>0</xdr:rowOff>
    </xdr:from>
    <xdr:to>
      <xdr:col>6</xdr:col>
      <xdr:colOff>285750</xdr:colOff>
      <xdr:row>46</xdr:row>
      <xdr:rowOff>223668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B75D571A-B0B7-4778-8078-3B9045036D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199390</xdr:colOff>
      <xdr:row>4</xdr:row>
      <xdr:rowOff>97917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C7FB2337-EF09-BE4F-B8CC-9DADB2873B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15900" y="190500"/>
          <a:ext cx="2612390" cy="783717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34</xdr:row>
      <xdr:rowOff>0</xdr:rowOff>
    </xdr:from>
    <xdr:to>
      <xdr:col>6</xdr:col>
      <xdr:colOff>285750</xdr:colOff>
      <xdr:row>46</xdr:row>
      <xdr:rowOff>223668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7283E3F1-8B97-49FC-B7AF-1CB2F3EE2C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199390</xdr:colOff>
      <xdr:row>4</xdr:row>
      <xdr:rowOff>97917</xdr:rowOff>
    </xdr:to>
    <xdr:pic>
      <xdr:nvPicPr>
        <xdr:cNvPr id="7" name="Obrázek 6">
          <a:extLst>
            <a:ext uri="{FF2B5EF4-FFF2-40B4-BE49-F238E27FC236}">
              <a16:creationId xmlns:a16="http://schemas.microsoft.com/office/drawing/2014/main" id="{07151D3B-4921-194C-9FDD-9E67B7146D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15900" y="190500"/>
          <a:ext cx="2612390" cy="783717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34</xdr:row>
      <xdr:rowOff>0</xdr:rowOff>
    </xdr:from>
    <xdr:to>
      <xdr:col>6</xdr:col>
      <xdr:colOff>285750</xdr:colOff>
      <xdr:row>46</xdr:row>
      <xdr:rowOff>223668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FD4D1FFE-A0A4-43BB-9062-FC2ADFF524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199390</xdr:colOff>
      <xdr:row>4</xdr:row>
      <xdr:rowOff>97917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CFD23ED1-8470-2C4E-9F6E-D0D4875413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15900" y="190500"/>
          <a:ext cx="2612390" cy="78371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33</xdr:row>
      <xdr:rowOff>17632</xdr:rowOff>
    </xdr:from>
    <xdr:to>
      <xdr:col>6</xdr:col>
      <xdr:colOff>0</xdr:colOff>
      <xdr:row>45</xdr:row>
      <xdr:rowOff>241300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1905</xdr:colOff>
      <xdr:row>0</xdr:row>
      <xdr:rowOff>71692</xdr:rowOff>
    </xdr:from>
    <xdr:to>
      <xdr:col>3</xdr:col>
      <xdr:colOff>201295</xdr:colOff>
      <xdr:row>3</xdr:row>
      <xdr:rowOff>233109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17805" y="71692"/>
          <a:ext cx="2612390" cy="783717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34</xdr:row>
      <xdr:rowOff>0</xdr:rowOff>
    </xdr:from>
    <xdr:to>
      <xdr:col>6</xdr:col>
      <xdr:colOff>285750</xdr:colOff>
      <xdr:row>46</xdr:row>
      <xdr:rowOff>223668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14EE486E-3635-4D6D-A843-0511BF946D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199390</xdr:colOff>
      <xdr:row>4</xdr:row>
      <xdr:rowOff>97917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453F5161-832E-6D4C-8FC2-569B2F9F60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15900" y="190500"/>
          <a:ext cx="2612390" cy="783717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34</xdr:row>
      <xdr:rowOff>0</xdr:rowOff>
    </xdr:from>
    <xdr:to>
      <xdr:col>6</xdr:col>
      <xdr:colOff>285750</xdr:colOff>
      <xdr:row>46</xdr:row>
      <xdr:rowOff>223668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BE2E7032-55D0-45FB-A495-FE1ECCF755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199390</xdr:colOff>
      <xdr:row>4</xdr:row>
      <xdr:rowOff>161417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2D005D73-488F-DD45-B9AE-7ABF1FAD25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15900" y="190500"/>
          <a:ext cx="2612390" cy="783717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33</xdr:row>
      <xdr:rowOff>0</xdr:rowOff>
    </xdr:from>
    <xdr:to>
      <xdr:col>6</xdr:col>
      <xdr:colOff>285750</xdr:colOff>
      <xdr:row>45</xdr:row>
      <xdr:rowOff>223668</xdr:rowOff>
    </xdr:to>
    <xdr:graphicFrame macro="">
      <xdr:nvGraphicFramePr>
        <xdr:cNvPr id="6" name="Graf 5">
          <a:extLst>
            <a:ext uri="{FF2B5EF4-FFF2-40B4-BE49-F238E27FC236}">
              <a16:creationId xmlns:a16="http://schemas.microsoft.com/office/drawing/2014/main" id="{DE3D4B71-292A-4265-BAD7-A00761717F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199390</xdr:colOff>
      <xdr:row>4</xdr:row>
      <xdr:rowOff>97917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FEA66574-31AB-F54C-B2F5-BC1D01C5D1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15900" y="190500"/>
          <a:ext cx="2612390" cy="783717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34</xdr:row>
      <xdr:rowOff>0</xdr:rowOff>
    </xdr:from>
    <xdr:to>
      <xdr:col>6</xdr:col>
      <xdr:colOff>285750</xdr:colOff>
      <xdr:row>46</xdr:row>
      <xdr:rowOff>223668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D1503771-E1F7-4E86-AB02-5A61E72442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199390</xdr:colOff>
      <xdr:row>4</xdr:row>
      <xdr:rowOff>97917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3EED0D4A-FF75-0047-8D2F-3A0454F397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15900" y="190500"/>
          <a:ext cx="2612390" cy="783717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34</xdr:row>
      <xdr:rowOff>0</xdr:rowOff>
    </xdr:from>
    <xdr:to>
      <xdr:col>6</xdr:col>
      <xdr:colOff>285750</xdr:colOff>
      <xdr:row>46</xdr:row>
      <xdr:rowOff>223668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61F1CEBC-07F2-427B-96AE-2526A98F99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199390</xdr:colOff>
      <xdr:row>4</xdr:row>
      <xdr:rowOff>97917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5EED34F0-74B7-1E45-8E2C-E0A2A5BCDA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15900" y="190500"/>
          <a:ext cx="2612390" cy="783717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199390</xdr:colOff>
      <xdr:row>4</xdr:row>
      <xdr:rowOff>97917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95840208-7BB0-6E45-AC8E-CC077AED47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15900" y="190500"/>
          <a:ext cx="2612390" cy="783717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17</xdr:row>
      <xdr:rowOff>0</xdr:rowOff>
    </xdr:from>
    <xdr:to>
      <xdr:col>6</xdr:col>
      <xdr:colOff>285750</xdr:colOff>
      <xdr:row>29</xdr:row>
      <xdr:rowOff>223668</xdr:rowOff>
    </xdr:to>
    <xdr:graphicFrame macro="">
      <xdr:nvGraphicFramePr>
        <xdr:cNvPr id="7" name="Graf 6">
          <a:extLst>
            <a:ext uri="{FF2B5EF4-FFF2-40B4-BE49-F238E27FC236}">
              <a16:creationId xmlns:a16="http://schemas.microsoft.com/office/drawing/2014/main" id="{32CAA312-2E2F-B34A-A4E8-A72C8C89B9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199390</xdr:colOff>
      <xdr:row>4</xdr:row>
      <xdr:rowOff>97917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DECDF3F4-CE35-B14F-85DF-0085866CED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15900" y="190500"/>
          <a:ext cx="2612390" cy="783717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17</xdr:row>
      <xdr:rowOff>0</xdr:rowOff>
    </xdr:from>
    <xdr:to>
      <xdr:col>6</xdr:col>
      <xdr:colOff>285750</xdr:colOff>
      <xdr:row>29</xdr:row>
      <xdr:rowOff>223668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43946D5A-7A9C-CD48-AD98-6C8D94F938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199390</xdr:colOff>
      <xdr:row>4</xdr:row>
      <xdr:rowOff>97917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443DE984-9614-4406-A70A-D831C20680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90500" y="190500"/>
          <a:ext cx="2313940" cy="774192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17</xdr:row>
      <xdr:rowOff>0</xdr:rowOff>
    </xdr:from>
    <xdr:to>
      <xdr:col>6</xdr:col>
      <xdr:colOff>285750</xdr:colOff>
      <xdr:row>29</xdr:row>
      <xdr:rowOff>223668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656CCA71-4D3C-426F-BA5A-590D4FA9D8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199390</xdr:colOff>
      <xdr:row>4</xdr:row>
      <xdr:rowOff>97917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277A7B2F-0128-40C3-BC6F-98B18FB82A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90500" y="190500"/>
          <a:ext cx="2313940" cy="774192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17</xdr:row>
      <xdr:rowOff>0</xdr:rowOff>
    </xdr:from>
    <xdr:to>
      <xdr:col>6</xdr:col>
      <xdr:colOff>285750</xdr:colOff>
      <xdr:row>29</xdr:row>
      <xdr:rowOff>223668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15598598-7486-4178-A8E5-DB08400F2A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199390</xdr:colOff>
      <xdr:row>4</xdr:row>
      <xdr:rowOff>97917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A8A76BE-06DB-4B81-ADAC-A6ED9EF369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90500" y="190500"/>
          <a:ext cx="2313940" cy="774192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17</xdr:row>
      <xdr:rowOff>0</xdr:rowOff>
    </xdr:from>
    <xdr:to>
      <xdr:col>6</xdr:col>
      <xdr:colOff>285750</xdr:colOff>
      <xdr:row>29</xdr:row>
      <xdr:rowOff>223668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37EBB068-3E7F-4792-B49D-BEC52211A5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33</xdr:row>
      <xdr:rowOff>17632</xdr:rowOff>
    </xdr:from>
    <xdr:to>
      <xdr:col>6</xdr:col>
      <xdr:colOff>0</xdr:colOff>
      <xdr:row>45</xdr:row>
      <xdr:rowOff>241300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1905</xdr:colOff>
      <xdr:row>0</xdr:row>
      <xdr:rowOff>71692</xdr:rowOff>
    </xdr:from>
    <xdr:to>
      <xdr:col>3</xdr:col>
      <xdr:colOff>201295</xdr:colOff>
      <xdr:row>3</xdr:row>
      <xdr:rowOff>233109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17805" y="71692"/>
          <a:ext cx="2612390" cy="783717"/>
        </a:xfrm>
        <a:prstGeom prst="rect">
          <a:avLst/>
        </a:prstGeom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199390</xdr:colOff>
      <xdr:row>4</xdr:row>
      <xdr:rowOff>97917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24F872D-980E-43B9-A1BE-DC578C381A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90500" y="190500"/>
          <a:ext cx="2313940" cy="774192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17</xdr:row>
      <xdr:rowOff>0</xdr:rowOff>
    </xdr:from>
    <xdr:to>
      <xdr:col>6</xdr:col>
      <xdr:colOff>285750</xdr:colOff>
      <xdr:row>29</xdr:row>
      <xdr:rowOff>223668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F8CEBB81-01BD-46C7-9F27-FF29063FDD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199390</xdr:colOff>
      <xdr:row>4</xdr:row>
      <xdr:rowOff>97917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890BB26E-9EB3-4354-943B-EC9625E179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90500" y="190500"/>
          <a:ext cx="2313940" cy="774192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17</xdr:row>
      <xdr:rowOff>0</xdr:rowOff>
    </xdr:from>
    <xdr:to>
      <xdr:col>6</xdr:col>
      <xdr:colOff>285750</xdr:colOff>
      <xdr:row>29</xdr:row>
      <xdr:rowOff>223668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C382753C-3FF3-43C1-B505-B20A22C3DC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33</xdr:row>
      <xdr:rowOff>17632</xdr:rowOff>
    </xdr:from>
    <xdr:to>
      <xdr:col>6</xdr:col>
      <xdr:colOff>0</xdr:colOff>
      <xdr:row>45</xdr:row>
      <xdr:rowOff>241300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0</xdr:row>
      <xdr:rowOff>63500</xdr:rowOff>
    </xdr:from>
    <xdr:to>
      <xdr:col>3</xdr:col>
      <xdr:colOff>199390</xdr:colOff>
      <xdr:row>3</xdr:row>
      <xdr:rowOff>224917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17805" y="71692"/>
          <a:ext cx="2612390" cy="78371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33</xdr:row>
      <xdr:rowOff>17632</xdr:rowOff>
    </xdr:from>
    <xdr:to>
      <xdr:col>6</xdr:col>
      <xdr:colOff>0</xdr:colOff>
      <xdr:row>45</xdr:row>
      <xdr:rowOff>241300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0</xdr:row>
      <xdr:rowOff>63500</xdr:rowOff>
    </xdr:from>
    <xdr:to>
      <xdr:col>3</xdr:col>
      <xdr:colOff>199390</xdr:colOff>
      <xdr:row>3</xdr:row>
      <xdr:rowOff>224917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17805" y="71692"/>
          <a:ext cx="2612390" cy="78371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33</xdr:row>
      <xdr:rowOff>17632</xdr:rowOff>
    </xdr:from>
    <xdr:to>
      <xdr:col>6</xdr:col>
      <xdr:colOff>0</xdr:colOff>
      <xdr:row>45</xdr:row>
      <xdr:rowOff>241300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0</xdr:row>
      <xdr:rowOff>63500</xdr:rowOff>
    </xdr:from>
    <xdr:to>
      <xdr:col>3</xdr:col>
      <xdr:colOff>199390</xdr:colOff>
      <xdr:row>3</xdr:row>
      <xdr:rowOff>224917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17805" y="71692"/>
          <a:ext cx="2612390" cy="78371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33</xdr:row>
      <xdr:rowOff>17632</xdr:rowOff>
    </xdr:from>
    <xdr:to>
      <xdr:col>6</xdr:col>
      <xdr:colOff>0</xdr:colOff>
      <xdr:row>45</xdr:row>
      <xdr:rowOff>241300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199390</xdr:colOff>
      <xdr:row>4</xdr:row>
      <xdr:rowOff>97917</xdr:rowOff>
    </xdr:to>
    <xdr:pic>
      <xdr:nvPicPr>
        <xdr:cNvPr id="9" name="Obrázek 8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15900" y="190500"/>
          <a:ext cx="2612390" cy="78371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33</xdr:row>
      <xdr:rowOff>17632</xdr:rowOff>
    </xdr:from>
    <xdr:to>
      <xdr:col>6</xdr:col>
      <xdr:colOff>0</xdr:colOff>
      <xdr:row>45</xdr:row>
      <xdr:rowOff>241300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199390</xdr:colOff>
      <xdr:row>4</xdr:row>
      <xdr:rowOff>97917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15900" y="190500"/>
          <a:ext cx="2612390" cy="78371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742950</xdr:colOff>
      <xdr:row>34</xdr:row>
      <xdr:rowOff>17632</xdr:rowOff>
    </xdr:from>
    <xdr:to>
      <xdr:col>6</xdr:col>
      <xdr:colOff>742950</xdr:colOff>
      <xdr:row>46</xdr:row>
      <xdr:rowOff>241300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199390</xdr:colOff>
      <xdr:row>4</xdr:row>
      <xdr:rowOff>97917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15900" y="190500"/>
          <a:ext cx="2612390" cy="7837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3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4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5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6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7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9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1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C2F337-8A05-524F-B6E4-94D5AB274478}">
  <sheetPr>
    <pageSetUpPr fitToPage="1"/>
  </sheetPr>
  <dimension ref="B2:G53"/>
  <sheetViews>
    <sheetView showGridLines="0" zoomScaleNormal="100" workbookViewId="0">
      <selection activeCell="F8" sqref="F8"/>
    </sheetView>
  </sheetViews>
  <sheetFormatPr defaultColWidth="8.85546875" defaultRowHeight="15" x14ac:dyDescent="0.25"/>
  <cols>
    <col min="1" max="1" width="2.85546875" customWidth="1"/>
    <col min="2" max="5" width="15.85546875" customWidth="1"/>
    <col min="6" max="6" width="20.85546875" customWidth="1"/>
    <col min="7" max="7" width="15.85546875" customWidth="1"/>
  </cols>
  <sheetData>
    <row r="2" spans="2:7" ht="18.75" x14ac:dyDescent="0.3">
      <c r="B2" s="5"/>
      <c r="D2" s="5"/>
      <c r="E2" s="5" t="s">
        <v>13</v>
      </c>
    </row>
    <row r="4" spans="2:7" ht="20.100000000000001" customHeight="1" x14ac:dyDescent="0.25">
      <c r="B4" s="6"/>
      <c r="C4" s="7"/>
      <c r="D4" s="6"/>
      <c r="E4" s="6" t="s">
        <v>14</v>
      </c>
      <c r="F4" s="7"/>
    </row>
    <row r="5" spans="2:7" ht="20.100000000000001" customHeight="1" x14ac:dyDescent="0.25">
      <c r="B5" s="8"/>
      <c r="C5" s="9"/>
      <c r="D5" s="8"/>
      <c r="E5" s="27" t="s">
        <v>16</v>
      </c>
      <c r="F5" s="17" t="s">
        <v>15</v>
      </c>
    </row>
    <row r="6" spans="2:7" ht="20.100000000000001" customHeight="1" x14ac:dyDescent="0.25">
      <c r="B6" s="8"/>
      <c r="C6" s="11"/>
      <c r="D6" s="8"/>
      <c r="E6" s="27" t="s">
        <v>17</v>
      </c>
      <c r="F6" s="18">
        <v>43830</v>
      </c>
    </row>
    <row r="7" spans="2:7" ht="20.100000000000001" customHeight="1" x14ac:dyDescent="0.25">
      <c r="B7" s="10"/>
      <c r="C7" s="2"/>
      <c r="D7" s="7"/>
      <c r="E7" s="2"/>
      <c r="F7" s="2"/>
    </row>
    <row r="8" spans="2:7" ht="20.100000000000001" customHeight="1" x14ac:dyDescent="0.25">
      <c r="B8" s="90" t="s">
        <v>0</v>
      </c>
      <c r="C8" s="90"/>
      <c r="D8" s="90"/>
      <c r="E8" s="90"/>
      <c r="F8" s="14">
        <v>1</v>
      </c>
    </row>
    <row r="9" spans="2:7" ht="20.100000000000001" customHeight="1" x14ac:dyDescent="0.25">
      <c r="B9" s="90" t="s">
        <v>10</v>
      </c>
      <c r="C9" s="90"/>
      <c r="D9" s="90"/>
      <c r="E9" s="90"/>
      <c r="F9" s="15">
        <v>202604323.97999999</v>
      </c>
    </row>
    <row r="10" spans="2:7" ht="20.100000000000001" customHeight="1" x14ac:dyDescent="0.25">
      <c r="B10" s="90" t="s">
        <v>1</v>
      </c>
      <c r="C10" s="90"/>
      <c r="D10" s="90"/>
      <c r="E10" s="90"/>
      <c r="F10" s="16">
        <v>203507000</v>
      </c>
      <c r="G10" s="45"/>
    </row>
    <row r="11" spans="2:7" ht="20.100000000000001" customHeight="1" x14ac:dyDescent="0.25">
      <c r="B11" s="90" t="s">
        <v>11</v>
      </c>
      <c r="C11" s="90"/>
      <c r="D11" s="90"/>
      <c r="E11" s="90"/>
      <c r="F11" s="16">
        <f>F10+F12</f>
        <v>203507000</v>
      </c>
    </row>
    <row r="12" spans="2:7" ht="20.100000000000001" customHeight="1" x14ac:dyDescent="0.25">
      <c r="B12" s="90" t="s">
        <v>12</v>
      </c>
      <c r="C12" s="90"/>
      <c r="D12" s="90"/>
      <c r="E12" s="90"/>
      <c r="F12" s="31">
        <v>0</v>
      </c>
    </row>
    <row r="13" spans="2:7" ht="20.100000000000001" customHeight="1" x14ac:dyDescent="0.25">
      <c r="B13" s="1"/>
      <c r="C13" s="28"/>
      <c r="D13" s="28"/>
      <c r="E13" s="28"/>
    </row>
    <row r="14" spans="2:7" ht="20.100000000000001" customHeight="1" x14ac:dyDescent="0.25">
      <c r="B14" s="10" t="s">
        <v>32</v>
      </c>
      <c r="C14" s="10"/>
      <c r="D14" s="29"/>
      <c r="E14" s="29"/>
      <c r="F14" s="12"/>
    </row>
    <row r="15" spans="2:7" ht="20.100000000000001" customHeight="1" x14ac:dyDescent="0.25">
      <c r="B15" s="88" t="s">
        <v>25</v>
      </c>
      <c r="C15" s="88"/>
      <c r="D15" s="88"/>
      <c r="E15" s="88"/>
      <c r="F15" s="19">
        <v>3307000</v>
      </c>
    </row>
    <row r="16" spans="2:7" ht="20.100000000000001" customHeight="1" x14ac:dyDescent="0.25">
      <c r="B16" s="88" t="s">
        <v>26</v>
      </c>
      <c r="C16" s="88"/>
      <c r="D16" s="88"/>
      <c r="E16" s="88"/>
      <c r="F16" s="20">
        <v>0</v>
      </c>
    </row>
    <row r="17" spans="2:7" ht="20.100000000000001" customHeight="1" x14ac:dyDescent="0.25">
      <c r="B17" s="88" t="s">
        <v>27</v>
      </c>
      <c r="C17" s="88"/>
      <c r="D17" s="88"/>
      <c r="E17" s="88"/>
      <c r="F17" s="20">
        <f>F15-F16</f>
        <v>3307000</v>
      </c>
    </row>
    <row r="18" spans="2:7" ht="20.100000000000001" customHeight="1" x14ac:dyDescent="0.25">
      <c r="B18" s="88" t="s">
        <v>2</v>
      </c>
      <c r="C18" s="88"/>
      <c r="D18" s="88"/>
      <c r="E18" s="88"/>
      <c r="F18" s="21">
        <f>F15*F8</f>
        <v>3307000</v>
      </c>
    </row>
    <row r="19" spans="2:7" ht="20.100000000000001" customHeight="1" x14ac:dyDescent="0.25">
      <c r="B19" s="88" t="s">
        <v>3</v>
      </c>
      <c r="C19" s="88"/>
      <c r="D19" s="88"/>
      <c r="E19" s="88"/>
      <c r="F19" s="22">
        <f>F16*F8</f>
        <v>0</v>
      </c>
    </row>
    <row r="20" spans="2:7" ht="20.100000000000001" customHeight="1" x14ac:dyDescent="0.25">
      <c r="B20" s="88" t="s">
        <v>6</v>
      </c>
      <c r="C20" s="88"/>
      <c r="D20" s="88"/>
      <c r="E20" s="88"/>
      <c r="F20" s="21">
        <f>F18-F19</f>
        <v>3307000</v>
      </c>
    </row>
    <row r="21" spans="2:7" ht="20.100000000000001" customHeight="1" x14ac:dyDescent="0.25">
      <c r="B21" s="88" t="s">
        <v>21</v>
      </c>
      <c r="C21" s="88"/>
      <c r="D21" s="88"/>
      <c r="E21" s="88"/>
      <c r="F21" s="21">
        <v>0</v>
      </c>
    </row>
    <row r="22" spans="2:7" ht="20.100000000000001" customHeight="1" x14ac:dyDescent="0.25">
      <c r="B22" s="88" t="s">
        <v>22</v>
      </c>
      <c r="C22" s="88"/>
      <c r="D22" s="88"/>
      <c r="E22" s="88"/>
      <c r="F22" s="21">
        <v>0</v>
      </c>
    </row>
    <row r="23" spans="2:7" ht="20.100000000000001" customHeight="1" x14ac:dyDescent="0.25">
      <c r="B23" s="13" t="s">
        <v>19</v>
      </c>
      <c r="C23" s="30"/>
      <c r="D23" s="29"/>
      <c r="E23" s="29"/>
      <c r="F23" s="7"/>
    </row>
    <row r="24" spans="2:7" ht="20.100000000000001" customHeight="1" x14ac:dyDescent="0.25">
      <c r="B24" s="13" t="s">
        <v>20</v>
      </c>
      <c r="C24" s="30"/>
      <c r="D24" s="29"/>
      <c r="E24" s="29"/>
      <c r="F24" s="7"/>
    </row>
    <row r="25" spans="2:7" ht="20.100000000000001" customHeight="1" x14ac:dyDescent="0.25">
      <c r="B25" s="89" t="s">
        <v>24</v>
      </c>
      <c r="C25" s="89"/>
      <c r="D25" s="89"/>
      <c r="E25" s="89"/>
      <c r="F25" s="89"/>
    </row>
    <row r="26" spans="2:7" ht="20.100000000000001" customHeight="1" x14ac:dyDescent="0.25">
      <c r="B26" s="1"/>
      <c r="C26" s="28"/>
      <c r="D26" s="28"/>
      <c r="E26" s="28"/>
    </row>
    <row r="27" spans="2:7" ht="20.100000000000001" customHeight="1" x14ac:dyDescent="0.25">
      <c r="B27" s="3" t="s">
        <v>23</v>
      </c>
      <c r="C27" s="28"/>
      <c r="D27" s="28"/>
      <c r="E27" s="28"/>
    </row>
    <row r="28" spans="2:7" ht="20.100000000000001" customHeight="1" x14ac:dyDescent="0.25">
      <c r="B28" s="90" t="s">
        <v>5</v>
      </c>
      <c r="C28" s="90"/>
      <c r="D28" s="90"/>
      <c r="E28" s="90"/>
      <c r="F28" s="23">
        <v>12062658.210000001</v>
      </c>
      <c r="G28" s="24">
        <f>F28/F$32</f>
        <v>3.4471570084870319E-2</v>
      </c>
    </row>
    <row r="29" spans="2:7" ht="20.100000000000001" customHeight="1" x14ac:dyDescent="0.25">
      <c r="B29" s="90" t="s">
        <v>8</v>
      </c>
      <c r="C29" s="90"/>
      <c r="D29" s="90"/>
      <c r="E29" s="90"/>
      <c r="F29" s="23">
        <v>182493962.38999999</v>
      </c>
      <c r="G29" s="24">
        <f t="shared" ref="G29:G31" si="0">F29/F$32</f>
        <v>0.5215146864873802</v>
      </c>
    </row>
    <row r="30" spans="2:7" ht="20.100000000000001" customHeight="1" x14ac:dyDescent="0.25">
      <c r="B30" s="90" t="s">
        <v>7</v>
      </c>
      <c r="C30" s="90"/>
      <c r="D30" s="90"/>
      <c r="E30" s="90"/>
      <c r="F30" s="23">
        <v>155374008.62</v>
      </c>
      <c r="G30" s="24">
        <f t="shared" si="0"/>
        <v>0.44401374342774941</v>
      </c>
    </row>
    <row r="31" spans="2:7" ht="20.100000000000001" customHeight="1" x14ac:dyDescent="0.25">
      <c r="B31" s="90" t="s">
        <v>9</v>
      </c>
      <c r="C31" s="90"/>
      <c r="D31" s="90"/>
      <c r="E31" s="90"/>
      <c r="F31" s="23">
        <v>0</v>
      </c>
      <c r="G31" s="24">
        <f t="shared" si="0"/>
        <v>0</v>
      </c>
    </row>
    <row r="32" spans="2:7" ht="20.100000000000001" customHeight="1" x14ac:dyDescent="0.25">
      <c r="B32" s="87" t="s">
        <v>4</v>
      </c>
      <c r="C32" s="87"/>
      <c r="D32" s="87"/>
      <c r="E32" s="87"/>
      <c r="F32" s="25">
        <f>SUM(F28:F31)</f>
        <v>349930629.22000003</v>
      </c>
      <c r="G32" s="26">
        <f>SUM(G28:G31)</f>
        <v>1</v>
      </c>
    </row>
    <row r="33" ht="20.100000000000001" customHeight="1" x14ac:dyDescent="0.25"/>
    <row r="34" ht="20.100000000000001" customHeight="1" x14ac:dyDescent="0.25"/>
    <row r="35" ht="20.100000000000001" customHeight="1" x14ac:dyDescent="0.25"/>
    <row r="36" ht="20.100000000000001" customHeight="1" x14ac:dyDescent="0.25"/>
    <row r="37" ht="20.100000000000001" customHeight="1" x14ac:dyDescent="0.25"/>
    <row r="38" ht="20.100000000000001" customHeight="1" x14ac:dyDescent="0.25"/>
    <row r="39" ht="20.100000000000001" customHeight="1" x14ac:dyDescent="0.25"/>
    <row r="40" ht="20.100000000000001" customHeight="1" x14ac:dyDescent="0.25"/>
    <row r="41" ht="20.100000000000001" customHeight="1" x14ac:dyDescent="0.25"/>
    <row r="42" ht="20.100000000000001" customHeight="1" x14ac:dyDescent="0.25"/>
    <row r="43" ht="20.100000000000001" customHeight="1" x14ac:dyDescent="0.25"/>
    <row r="44" ht="20.100000000000001" customHeight="1" x14ac:dyDescent="0.25"/>
    <row r="45" ht="20.100000000000001" customHeight="1" x14ac:dyDescent="0.25"/>
    <row r="46" ht="20.100000000000001" customHeight="1" x14ac:dyDescent="0.25"/>
    <row r="47" ht="20.100000000000001" customHeight="1" x14ac:dyDescent="0.25"/>
    <row r="48" ht="20.100000000000001" customHeight="1" x14ac:dyDescent="0.25"/>
    <row r="49" ht="20.100000000000001" customHeight="1" x14ac:dyDescent="0.25"/>
    <row r="50" ht="20.100000000000001" customHeight="1" x14ac:dyDescent="0.25"/>
    <row r="51" ht="20.100000000000001" customHeight="1" x14ac:dyDescent="0.25"/>
    <row r="52" ht="20.100000000000001" customHeight="1" x14ac:dyDescent="0.25"/>
    <row r="53" ht="20.100000000000001" customHeight="1" x14ac:dyDescent="0.25"/>
  </sheetData>
  <sheetProtection algorithmName="SHA-512" hashValue="tRaZtbaX41KsfD0qXkEpb3DWm6uesp4B6jG0U5hLyBKXue5wEgW0ia909PmgvigqvsZlTDbH3BMv7ocjyFtUdA==" saltValue="JzSlHhUcUCcvaDuBUxnKiQ==" spinCount="100000" sheet="1" objects="1" scenarios="1"/>
  <mergeCells count="19">
    <mergeCell ref="B21:E21"/>
    <mergeCell ref="B8:E8"/>
    <mergeCell ref="B9:E9"/>
    <mergeCell ref="B10:E10"/>
    <mergeCell ref="B11:E11"/>
    <mergeCell ref="B12:E12"/>
    <mergeCell ref="B15:E15"/>
    <mergeCell ref="B16:E16"/>
    <mergeCell ref="B17:E17"/>
    <mergeCell ref="B18:E18"/>
    <mergeCell ref="B19:E19"/>
    <mergeCell ref="B20:E20"/>
    <mergeCell ref="B32:E32"/>
    <mergeCell ref="B22:E22"/>
    <mergeCell ref="B25:F25"/>
    <mergeCell ref="B28:E28"/>
    <mergeCell ref="B29:E29"/>
    <mergeCell ref="B30:E30"/>
    <mergeCell ref="B31:E31"/>
  </mergeCells>
  <pageMargins left="0.25" right="0.25" top="0.75" bottom="0.75" header="0.3" footer="0.3"/>
  <pageSetup paperSize="9" scale="87" orientation="portrait" horizontalDpi="0" verticalDpi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95E6C2-FC41-4B6B-9CD2-46858EF26167}">
  <dimension ref="B2:H52"/>
  <sheetViews>
    <sheetView topLeftCell="A22" workbookViewId="0">
      <selection activeCell="I18" sqref="I12:I18"/>
    </sheetView>
  </sheetViews>
  <sheetFormatPr defaultColWidth="8.85546875" defaultRowHeight="15" x14ac:dyDescent="0.25"/>
  <cols>
    <col min="1" max="1" width="2.85546875" style="48" customWidth="1"/>
    <col min="2" max="5" width="15.85546875" style="48" customWidth="1"/>
    <col min="6" max="6" width="20.85546875" style="48" customWidth="1"/>
    <col min="7" max="8" width="17.42578125" style="48" bestFit="1" customWidth="1"/>
    <col min="9" max="9" width="8.85546875" style="48"/>
    <col min="10" max="10" width="11" style="48" bestFit="1" customWidth="1"/>
    <col min="11" max="11" width="12" style="48" bestFit="1" customWidth="1"/>
    <col min="12" max="16384" width="8.85546875" style="48"/>
  </cols>
  <sheetData>
    <row r="2" spans="2:8" ht="18.75" x14ac:dyDescent="0.3">
      <c r="B2" s="47"/>
      <c r="D2" s="47"/>
      <c r="E2" s="47" t="s">
        <v>13</v>
      </c>
    </row>
    <row r="4" spans="2:8" ht="20.100000000000001" customHeight="1" x14ac:dyDescent="0.25">
      <c r="B4" s="49"/>
      <c r="C4" s="50"/>
      <c r="D4" s="49"/>
      <c r="E4" s="49" t="s">
        <v>14</v>
      </c>
      <c r="F4" s="50"/>
    </row>
    <row r="5" spans="2:8" ht="20.100000000000001" customHeight="1" x14ac:dyDescent="0.25">
      <c r="B5" s="51"/>
      <c r="C5" s="52"/>
      <c r="D5" s="51"/>
      <c r="E5" s="53" t="s">
        <v>16</v>
      </c>
      <c r="F5" s="54" t="s">
        <v>15</v>
      </c>
    </row>
    <row r="6" spans="2:8" ht="20.100000000000001" customHeight="1" x14ac:dyDescent="0.25">
      <c r="B6" s="51"/>
      <c r="C6" s="55"/>
      <c r="D6" s="51"/>
      <c r="E6" s="53" t="s">
        <v>17</v>
      </c>
      <c r="F6" s="56">
        <v>44104</v>
      </c>
    </row>
    <row r="7" spans="2:8" ht="20.100000000000001" customHeight="1" x14ac:dyDescent="0.25">
      <c r="B7" s="57"/>
      <c r="C7" s="58"/>
      <c r="D7" s="50"/>
      <c r="E7" s="58"/>
      <c r="F7" s="58"/>
    </row>
    <row r="8" spans="2:8" ht="20.100000000000001" customHeight="1" x14ac:dyDescent="0.25">
      <c r="B8" s="92" t="s">
        <v>0</v>
      </c>
      <c r="C8" s="92"/>
      <c r="D8" s="92"/>
      <c r="E8" s="92"/>
      <c r="F8" s="14">
        <v>0.96399999999999997</v>
      </c>
    </row>
    <row r="9" spans="2:8" ht="20.100000000000001" customHeight="1" x14ac:dyDescent="0.25">
      <c r="B9" s="92" t="s">
        <v>10</v>
      </c>
      <c r="C9" s="92"/>
      <c r="D9" s="92"/>
      <c r="E9" s="92"/>
      <c r="F9" s="15">
        <v>292789556.69276798</v>
      </c>
    </row>
    <row r="10" spans="2:8" ht="20.100000000000001" customHeight="1" x14ac:dyDescent="0.25">
      <c r="B10" s="92" t="s">
        <v>1</v>
      </c>
      <c r="C10" s="92"/>
      <c r="D10" s="92"/>
      <c r="E10" s="92"/>
      <c r="F10" s="69">
        <v>303713142</v>
      </c>
      <c r="G10" s="59"/>
    </row>
    <row r="11" spans="2:8" ht="20.100000000000001" customHeight="1" x14ac:dyDescent="0.25">
      <c r="B11" s="92" t="s">
        <v>11</v>
      </c>
      <c r="C11" s="92"/>
      <c r="D11" s="92"/>
      <c r="E11" s="92"/>
      <c r="F11" s="69">
        <f>F10+F12</f>
        <v>443713142</v>
      </c>
    </row>
    <row r="12" spans="2:8" ht="20.100000000000001" customHeight="1" x14ac:dyDescent="0.25">
      <c r="B12" s="92" t="s">
        <v>12</v>
      </c>
      <c r="C12" s="92"/>
      <c r="D12" s="92"/>
      <c r="E12" s="92"/>
      <c r="F12" s="35">
        <f>'31.8.2020'!F12+F16</f>
        <v>140000000</v>
      </c>
    </row>
    <row r="13" spans="2:8" ht="20.100000000000001" customHeight="1" x14ac:dyDescent="0.25">
      <c r="B13" s="61"/>
      <c r="C13" s="62"/>
      <c r="D13" s="62"/>
      <c r="E13" s="62"/>
    </row>
    <row r="14" spans="2:8" ht="20.100000000000001" customHeight="1" x14ac:dyDescent="0.25">
      <c r="B14" s="57" t="s">
        <v>36</v>
      </c>
      <c r="C14" s="57"/>
      <c r="D14" s="63"/>
      <c r="E14" s="63"/>
      <c r="F14" s="64"/>
    </row>
    <row r="15" spans="2:8" ht="20.100000000000001" customHeight="1" x14ac:dyDescent="0.25">
      <c r="B15" s="91" t="s">
        <v>25</v>
      </c>
      <c r="C15" s="91"/>
      <c r="D15" s="91"/>
      <c r="E15" s="91"/>
      <c r="F15" s="46">
        <v>10868594</v>
      </c>
      <c r="G15" s="65"/>
      <c r="H15" s="60"/>
    </row>
    <row r="16" spans="2:8" ht="20.100000000000001" customHeight="1" x14ac:dyDescent="0.25">
      <c r="B16" s="91" t="s">
        <v>26</v>
      </c>
      <c r="C16" s="91"/>
      <c r="D16" s="91"/>
      <c r="E16" s="91"/>
      <c r="F16" s="42">
        <v>0</v>
      </c>
    </row>
    <row r="17" spans="2:8" ht="20.100000000000001" customHeight="1" x14ac:dyDescent="0.25">
      <c r="B17" s="91" t="s">
        <v>27</v>
      </c>
      <c r="C17" s="91"/>
      <c r="D17" s="91"/>
      <c r="E17" s="91"/>
      <c r="F17" s="42">
        <f>F15-F16</f>
        <v>10868594</v>
      </c>
    </row>
    <row r="18" spans="2:8" ht="20.100000000000001" customHeight="1" x14ac:dyDescent="0.25">
      <c r="B18" s="91" t="s">
        <v>2</v>
      </c>
      <c r="C18" s="91"/>
      <c r="D18" s="91"/>
      <c r="E18" s="91"/>
      <c r="F18" s="44">
        <f>F15*'31.8.2020'!F8</f>
        <v>10413199.9114</v>
      </c>
    </row>
    <row r="19" spans="2:8" ht="20.100000000000001" customHeight="1" x14ac:dyDescent="0.25">
      <c r="B19" s="91" t="s">
        <v>3</v>
      </c>
      <c r="C19" s="91"/>
      <c r="D19" s="91"/>
      <c r="E19" s="91"/>
      <c r="F19" s="43">
        <f>F16*'30.6.2020'!$F$8</f>
        <v>0</v>
      </c>
    </row>
    <row r="20" spans="2:8" ht="20.100000000000001" customHeight="1" x14ac:dyDescent="0.25">
      <c r="B20" s="91" t="s">
        <v>6</v>
      </c>
      <c r="C20" s="91"/>
      <c r="D20" s="91"/>
      <c r="E20" s="91"/>
      <c r="F20" s="44">
        <f>F18-F19</f>
        <v>10413199.9114</v>
      </c>
    </row>
    <row r="21" spans="2:8" ht="20.100000000000001" customHeight="1" x14ac:dyDescent="0.25">
      <c r="B21" s="91" t="s">
        <v>21</v>
      </c>
      <c r="C21" s="91"/>
      <c r="D21" s="91"/>
      <c r="E21" s="91"/>
      <c r="F21" s="44">
        <v>0</v>
      </c>
    </row>
    <row r="22" spans="2:8" ht="20.100000000000001" customHeight="1" x14ac:dyDescent="0.25">
      <c r="B22" s="91" t="s">
        <v>22</v>
      </c>
      <c r="C22" s="91"/>
      <c r="D22" s="91"/>
      <c r="E22" s="91"/>
      <c r="F22" s="44">
        <v>0</v>
      </c>
    </row>
    <row r="23" spans="2:8" ht="20.100000000000001" customHeight="1" x14ac:dyDescent="0.25">
      <c r="B23" s="66" t="s">
        <v>19</v>
      </c>
      <c r="C23" s="67"/>
      <c r="D23" s="63"/>
      <c r="E23" s="63"/>
      <c r="F23" s="50"/>
    </row>
    <row r="24" spans="2:8" ht="20.100000000000001" customHeight="1" x14ac:dyDescent="0.25">
      <c r="B24" s="66" t="s">
        <v>20</v>
      </c>
      <c r="C24" s="67"/>
      <c r="D24" s="63"/>
      <c r="E24" s="63"/>
      <c r="F24" s="50"/>
    </row>
    <row r="25" spans="2:8" ht="20.100000000000001" customHeight="1" x14ac:dyDescent="0.25">
      <c r="B25" s="93" t="s">
        <v>24</v>
      </c>
      <c r="C25" s="93"/>
      <c r="D25" s="93"/>
      <c r="E25" s="93"/>
      <c r="F25" s="93"/>
    </row>
    <row r="26" spans="2:8" ht="20.100000000000001" customHeight="1" x14ac:dyDescent="0.25">
      <c r="B26" s="61"/>
      <c r="C26" s="62"/>
      <c r="D26" s="62"/>
      <c r="E26" s="62"/>
    </row>
    <row r="27" spans="2:8" ht="20.100000000000001" customHeight="1" x14ac:dyDescent="0.25">
      <c r="B27" s="68" t="s">
        <v>23</v>
      </c>
      <c r="C27" s="62"/>
      <c r="D27" s="62"/>
      <c r="E27" s="62"/>
    </row>
    <row r="28" spans="2:8" ht="20.100000000000001" customHeight="1" x14ac:dyDescent="0.25">
      <c r="B28" s="92" t="s">
        <v>5</v>
      </c>
      <c r="C28" s="92"/>
      <c r="D28" s="92"/>
      <c r="E28" s="92"/>
      <c r="F28" s="36">
        <v>28689767.960000001</v>
      </c>
      <c r="G28" s="37">
        <f>F28/F$31</f>
        <v>7.2076432426069009E-2</v>
      </c>
      <c r="H28" s="65"/>
    </row>
    <row r="29" spans="2:8" ht="20.100000000000001" customHeight="1" x14ac:dyDescent="0.25">
      <c r="B29" s="92" t="s">
        <v>8</v>
      </c>
      <c r="C29" s="92"/>
      <c r="D29" s="92"/>
      <c r="E29" s="92"/>
      <c r="F29" s="36">
        <v>162643680.71000001</v>
      </c>
      <c r="G29" s="37">
        <f>F29/F$31</f>
        <v>0.40860477779275345</v>
      </c>
      <c r="H29" s="65"/>
    </row>
    <row r="30" spans="2:8" ht="20.100000000000001" customHeight="1" x14ac:dyDescent="0.25">
      <c r="B30" s="92" t="s">
        <v>7</v>
      </c>
      <c r="C30" s="92"/>
      <c r="D30" s="92"/>
      <c r="E30" s="92"/>
      <c r="F30" s="36">
        <v>206713000</v>
      </c>
      <c r="G30" s="37">
        <f>F30/F$31</f>
        <v>0.51931878978117751</v>
      </c>
      <c r="H30" s="65"/>
    </row>
    <row r="31" spans="2:8" ht="20.100000000000001" customHeight="1" x14ac:dyDescent="0.25">
      <c r="B31" s="87" t="s">
        <v>4</v>
      </c>
      <c r="C31" s="87"/>
      <c r="D31" s="87"/>
      <c r="E31" s="87"/>
      <c r="F31" s="25">
        <f>SUM(F28:F30)</f>
        <v>398046448.67000002</v>
      </c>
      <c r="G31" s="26">
        <f>SUM(G28:G30)</f>
        <v>1</v>
      </c>
      <c r="H31" s="65"/>
    </row>
    <row r="32" spans="2:8" ht="20.100000000000001" customHeight="1" x14ac:dyDescent="0.25">
      <c r="H32" s="65"/>
    </row>
    <row r="33" ht="20.100000000000001" customHeight="1" x14ac:dyDescent="0.25"/>
    <row r="34" ht="20.100000000000001" customHeight="1" x14ac:dyDescent="0.25"/>
    <row r="35" ht="20.100000000000001" customHeight="1" x14ac:dyDescent="0.25"/>
    <row r="36" ht="20.100000000000001" customHeight="1" x14ac:dyDescent="0.25"/>
    <row r="37" ht="20.100000000000001" customHeight="1" x14ac:dyDescent="0.25"/>
    <row r="38" ht="20.100000000000001" customHeight="1" x14ac:dyDescent="0.25"/>
    <row r="39" ht="20.100000000000001" customHeight="1" x14ac:dyDescent="0.25"/>
    <row r="40" ht="20.100000000000001" customHeight="1" x14ac:dyDescent="0.25"/>
    <row r="41" ht="20.100000000000001" customHeight="1" x14ac:dyDescent="0.25"/>
    <row r="42" ht="20.100000000000001" customHeight="1" x14ac:dyDescent="0.25"/>
    <row r="43" ht="20.100000000000001" customHeight="1" x14ac:dyDescent="0.25"/>
    <row r="44" ht="20.100000000000001" customHeight="1" x14ac:dyDescent="0.25"/>
    <row r="45" ht="20.100000000000001" customHeight="1" x14ac:dyDescent="0.25"/>
    <row r="46" ht="20.100000000000001" customHeight="1" x14ac:dyDescent="0.25"/>
    <row r="47" ht="20.100000000000001" customHeight="1" x14ac:dyDescent="0.25"/>
    <row r="48" ht="20.100000000000001" customHeight="1" x14ac:dyDescent="0.25"/>
    <row r="49" ht="20.100000000000001" customHeight="1" x14ac:dyDescent="0.25"/>
    <row r="50" ht="20.100000000000001" customHeight="1" x14ac:dyDescent="0.25"/>
    <row r="51" ht="20.100000000000001" customHeight="1" x14ac:dyDescent="0.25"/>
    <row r="52" ht="20.100000000000001" customHeight="1" x14ac:dyDescent="0.25"/>
  </sheetData>
  <sheetProtection algorithmName="SHA-512" hashValue="4O7s5UZjX9EImSJvVFCrCJUhXVhScFhu48bUsggepW13mMtuKERiBuLoYYx9aC99Wctknng8iNGjM1oEok5Spw==" saltValue="Hsev2fr5Weov6qyAu2HtiQ==" spinCount="100000" sheet="1" objects="1" scenarios="1"/>
  <mergeCells count="18">
    <mergeCell ref="B21:E21"/>
    <mergeCell ref="B8:E8"/>
    <mergeCell ref="B9:E9"/>
    <mergeCell ref="B10:E10"/>
    <mergeCell ref="B11:E11"/>
    <mergeCell ref="B12:E12"/>
    <mergeCell ref="B15:E15"/>
    <mergeCell ref="B16:E16"/>
    <mergeCell ref="B17:E17"/>
    <mergeCell ref="B18:E18"/>
    <mergeCell ref="B19:E19"/>
    <mergeCell ref="B20:E20"/>
    <mergeCell ref="B31:E31"/>
    <mergeCell ref="B22:E22"/>
    <mergeCell ref="B25:F25"/>
    <mergeCell ref="B28:E28"/>
    <mergeCell ref="B29:E29"/>
    <mergeCell ref="B30:E30"/>
  </mergeCells>
  <pageMargins left="0.7" right="0.7" top="0.78740157499999996" bottom="0.78740157499999996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D09326-72C6-4405-B304-1EFA3E2D0C98}">
  <dimension ref="B2:L53"/>
  <sheetViews>
    <sheetView workbookViewId="0">
      <selection activeCell="G27" sqref="G27"/>
    </sheetView>
  </sheetViews>
  <sheetFormatPr defaultColWidth="8.85546875" defaultRowHeight="15" x14ac:dyDescent="0.25"/>
  <cols>
    <col min="1" max="1" width="2.85546875" style="48" customWidth="1"/>
    <col min="2" max="5" width="15.85546875" style="48" customWidth="1"/>
    <col min="6" max="6" width="20.85546875" style="48" customWidth="1"/>
    <col min="7" max="8" width="17.42578125" style="48" bestFit="1" customWidth="1"/>
    <col min="9" max="9" width="8.85546875" style="48"/>
    <col min="10" max="10" width="11" style="48" bestFit="1" customWidth="1"/>
    <col min="11" max="11" width="12" style="48" bestFit="1" customWidth="1"/>
    <col min="12" max="12" width="15" style="48" bestFit="1" customWidth="1"/>
    <col min="13" max="16384" width="8.85546875" style="48"/>
  </cols>
  <sheetData>
    <row r="2" spans="2:8" ht="18.75" x14ac:dyDescent="0.3">
      <c r="B2" s="47"/>
      <c r="D2" s="47"/>
      <c r="E2" s="47" t="s">
        <v>13</v>
      </c>
    </row>
    <row r="4" spans="2:8" ht="20.100000000000001" customHeight="1" x14ac:dyDescent="0.25">
      <c r="B4" s="49"/>
      <c r="C4" s="50"/>
      <c r="D4" s="49"/>
      <c r="E4" s="49" t="s">
        <v>14</v>
      </c>
      <c r="F4" s="50"/>
    </row>
    <row r="5" spans="2:8" ht="20.100000000000001" customHeight="1" x14ac:dyDescent="0.25">
      <c r="B5" s="51"/>
      <c r="C5" s="52"/>
      <c r="D5" s="51"/>
      <c r="E5" s="53" t="s">
        <v>16</v>
      </c>
      <c r="F5" s="54" t="s">
        <v>15</v>
      </c>
    </row>
    <row r="6" spans="2:8" ht="20.100000000000001" customHeight="1" x14ac:dyDescent="0.25">
      <c r="B6" s="51"/>
      <c r="C6" s="55"/>
      <c r="D6" s="51"/>
      <c r="E6" s="53" t="s">
        <v>17</v>
      </c>
      <c r="F6" s="56">
        <v>44135</v>
      </c>
    </row>
    <row r="7" spans="2:8" ht="20.100000000000001" customHeight="1" x14ac:dyDescent="0.25">
      <c r="B7" s="57"/>
      <c r="C7" s="58"/>
      <c r="D7" s="50"/>
      <c r="E7" s="58"/>
      <c r="F7" s="58"/>
    </row>
    <row r="8" spans="2:8" ht="20.100000000000001" customHeight="1" x14ac:dyDescent="0.25">
      <c r="B8" s="92" t="s">
        <v>0</v>
      </c>
      <c r="C8" s="92"/>
      <c r="D8" s="92"/>
      <c r="E8" s="92"/>
      <c r="F8" s="14">
        <v>0.96779999999999999</v>
      </c>
    </row>
    <row r="9" spans="2:8" ht="20.100000000000001" customHeight="1" x14ac:dyDescent="0.25">
      <c r="B9" s="92" t="s">
        <v>10</v>
      </c>
      <c r="C9" s="92"/>
      <c r="D9" s="92"/>
      <c r="E9" s="92"/>
      <c r="F9" s="15">
        <v>288689121.91000003</v>
      </c>
    </row>
    <row r="10" spans="2:8" ht="20.100000000000001" customHeight="1" x14ac:dyDescent="0.25">
      <c r="B10" s="92" t="s">
        <v>1</v>
      </c>
      <c r="C10" s="92"/>
      <c r="D10" s="92"/>
      <c r="E10" s="92"/>
      <c r="F10" s="69">
        <v>298305465</v>
      </c>
      <c r="G10" s="59"/>
    </row>
    <row r="11" spans="2:8" ht="20.100000000000001" customHeight="1" x14ac:dyDescent="0.25">
      <c r="B11" s="92" t="s">
        <v>11</v>
      </c>
      <c r="C11" s="92"/>
      <c r="D11" s="92"/>
      <c r="E11" s="92"/>
      <c r="F11" s="69">
        <f>F10+F12</f>
        <v>453305465</v>
      </c>
    </row>
    <row r="12" spans="2:8" ht="20.100000000000001" customHeight="1" x14ac:dyDescent="0.25">
      <c r="B12" s="92" t="s">
        <v>12</v>
      </c>
      <c r="C12" s="92"/>
      <c r="D12" s="92"/>
      <c r="E12" s="92"/>
      <c r="F12" s="35">
        <f>'30.9.2020'!F12+F16</f>
        <v>155000000</v>
      </c>
    </row>
    <row r="13" spans="2:8" ht="20.100000000000001" customHeight="1" x14ac:dyDescent="0.25">
      <c r="B13" s="61"/>
      <c r="C13" s="62"/>
      <c r="D13" s="62"/>
      <c r="E13" s="62"/>
    </row>
    <row r="14" spans="2:8" ht="20.100000000000001" customHeight="1" x14ac:dyDescent="0.25">
      <c r="B14" s="57" t="s">
        <v>36</v>
      </c>
      <c r="C14" s="57"/>
      <c r="D14" s="63"/>
      <c r="E14" s="63"/>
      <c r="F14" s="64"/>
    </row>
    <row r="15" spans="2:8" ht="20.100000000000001" customHeight="1" x14ac:dyDescent="0.25">
      <c r="B15" s="91" t="s">
        <v>25</v>
      </c>
      <c r="C15" s="91"/>
      <c r="D15" s="91"/>
      <c r="E15" s="91"/>
      <c r="F15" s="46">
        <v>9592323</v>
      </c>
      <c r="G15" s="65"/>
      <c r="H15" s="60"/>
    </row>
    <row r="16" spans="2:8" ht="20.100000000000001" customHeight="1" x14ac:dyDescent="0.25">
      <c r="B16" s="91" t="s">
        <v>26</v>
      </c>
      <c r="C16" s="91"/>
      <c r="D16" s="91"/>
      <c r="E16" s="91"/>
      <c r="F16" s="42">
        <v>15000000</v>
      </c>
    </row>
    <row r="17" spans="2:12" ht="20.100000000000001" customHeight="1" x14ac:dyDescent="0.25">
      <c r="B17" s="91" t="s">
        <v>27</v>
      </c>
      <c r="C17" s="91"/>
      <c r="D17" s="91"/>
      <c r="E17" s="91"/>
      <c r="F17" s="42">
        <f>F15-F16</f>
        <v>-5407677</v>
      </c>
    </row>
    <row r="18" spans="2:12" ht="20.100000000000001" customHeight="1" x14ac:dyDescent="0.25">
      <c r="B18" s="91" t="s">
        <v>2</v>
      </c>
      <c r="C18" s="91"/>
      <c r="D18" s="91"/>
      <c r="E18" s="91"/>
      <c r="F18" s="44">
        <f>F15*'30.9.2020'!F8</f>
        <v>9246999.3719999995</v>
      </c>
    </row>
    <row r="19" spans="2:12" ht="20.100000000000001" customHeight="1" x14ac:dyDescent="0.25">
      <c r="B19" s="91" t="s">
        <v>3</v>
      </c>
      <c r="C19" s="91"/>
      <c r="D19" s="91"/>
      <c r="E19" s="91"/>
      <c r="F19" s="43">
        <f>F16*'30.9.2020'!F8</f>
        <v>14460000</v>
      </c>
    </row>
    <row r="20" spans="2:12" ht="20.100000000000001" customHeight="1" x14ac:dyDescent="0.25">
      <c r="B20" s="91" t="s">
        <v>6</v>
      </c>
      <c r="C20" s="91"/>
      <c r="D20" s="91"/>
      <c r="E20" s="91"/>
      <c r="F20" s="44">
        <f>F18-F19</f>
        <v>-5213000.6280000005</v>
      </c>
    </row>
    <row r="21" spans="2:12" ht="20.100000000000001" customHeight="1" x14ac:dyDescent="0.25">
      <c r="B21" s="91" t="s">
        <v>21</v>
      </c>
      <c r="C21" s="91"/>
      <c r="D21" s="91"/>
      <c r="E21" s="91"/>
      <c r="F21" s="44">
        <v>0</v>
      </c>
    </row>
    <row r="22" spans="2:12" ht="20.100000000000001" customHeight="1" x14ac:dyDescent="0.25">
      <c r="B22" s="91" t="s">
        <v>22</v>
      </c>
      <c r="C22" s="91"/>
      <c r="D22" s="91"/>
      <c r="E22" s="91"/>
      <c r="F22" s="44">
        <v>0</v>
      </c>
    </row>
    <row r="23" spans="2:12" ht="20.100000000000001" customHeight="1" x14ac:dyDescent="0.25">
      <c r="B23" s="66" t="s">
        <v>19</v>
      </c>
      <c r="C23" s="67"/>
      <c r="D23" s="63"/>
      <c r="E23" s="63"/>
      <c r="F23" s="50"/>
    </row>
    <row r="24" spans="2:12" ht="20.100000000000001" customHeight="1" x14ac:dyDescent="0.25">
      <c r="B24" s="66" t="s">
        <v>20</v>
      </c>
      <c r="C24" s="67"/>
      <c r="D24" s="63"/>
      <c r="E24" s="63"/>
      <c r="F24" s="50"/>
    </row>
    <row r="25" spans="2:12" ht="20.100000000000001" customHeight="1" x14ac:dyDescent="0.25">
      <c r="B25" s="93" t="s">
        <v>24</v>
      </c>
      <c r="C25" s="93"/>
      <c r="D25" s="93"/>
      <c r="E25" s="93"/>
      <c r="F25" s="93"/>
    </row>
    <row r="26" spans="2:12" ht="20.100000000000001" customHeight="1" x14ac:dyDescent="0.25">
      <c r="B26" s="61"/>
      <c r="C26" s="62"/>
      <c r="D26" s="62"/>
      <c r="E26" s="62"/>
    </row>
    <row r="27" spans="2:12" ht="20.100000000000001" customHeight="1" x14ac:dyDescent="0.25">
      <c r="B27" s="68" t="s">
        <v>23</v>
      </c>
      <c r="C27" s="62"/>
      <c r="D27" s="62"/>
      <c r="E27" s="62"/>
    </row>
    <row r="28" spans="2:12" ht="20.100000000000001" customHeight="1" x14ac:dyDescent="0.25">
      <c r="B28" s="92" t="s">
        <v>5</v>
      </c>
      <c r="C28" s="92"/>
      <c r="D28" s="92"/>
      <c r="E28" s="92"/>
      <c r="F28" s="23">
        <v>27950474.550000001</v>
      </c>
      <c r="G28" s="37">
        <f>F28/F$32</f>
        <v>6.9875162876804883E-2</v>
      </c>
      <c r="H28" s="65"/>
    </row>
    <row r="29" spans="2:12" ht="20.100000000000001" customHeight="1" x14ac:dyDescent="0.25">
      <c r="B29" s="92" t="s">
        <v>8</v>
      </c>
      <c r="C29" s="92"/>
      <c r="D29" s="92"/>
      <c r="E29" s="92"/>
      <c r="F29" s="23">
        <v>163633186.83000001</v>
      </c>
      <c r="G29" s="37">
        <f t="shared" ref="G29:G31" si="0">F29/F$32</f>
        <v>0.40907697510978019</v>
      </c>
      <c r="H29" s="65"/>
      <c r="L29" s="65"/>
    </row>
    <row r="30" spans="2:12" ht="20.100000000000001" customHeight="1" x14ac:dyDescent="0.25">
      <c r="B30" s="92" t="s">
        <v>7</v>
      </c>
      <c r="C30" s="92"/>
      <c r="D30" s="92"/>
      <c r="E30" s="92"/>
      <c r="F30" s="23">
        <v>207820000</v>
      </c>
      <c r="G30" s="37">
        <f t="shared" si="0"/>
        <v>0.51954238998985403</v>
      </c>
      <c r="H30" s="65"/>
      <c r="L30" s="65"/>
    </row>
    <row r="31" spans="2:12" ht="20.100000000000001" customHeight="1" x14ac:dyDescent="0.25">
      <c r="B31" s="92" t="s">
        <v>9</v>
      </c>
      <c r="C31" s="92"/>
      <c r="D31" s="92"/>
      <c r="E31" s="92"/>
      <c r="F31" s="23">
        <v>602197.63</v>
      </c>
      <c r="G31" s="38">
        <f t="shared" si="0"/>
        <v>1.5054720235608981E-3</v>
      </c>
      <c r="H31" s="65"/>
      <c r="L31" s="65"/>
    </row>
    <row r="32" spans="2:12" ht="20.100000000000001" customHeight="1" x14ac:dyDescent="0.25">
      <c r="B32" s="87" t="s">
        <v>4</v>
      </c>
      <c r="C32" s="87"/>
      <c r="D32" s="87"/>
      <c r="E32" s="87"/>
      <c r="F32" s="25">
        <f>SUM(F28:F31)</f>
        <v>400005859.00999999</v>
      </c>
      <c r="G32" s="26">
        <f>SUM(G28:G31)</f>
        <v>1</v>
      </c>
      <c r="H32" s="65"/>
    </row>
    <row r="33" spans="8:12" ht="20.100000000000001" customHeight="1" x14ac:dyDescent="0.25">
      <c r="H33" s="65"/>
    </row>
    <row r="34" spans="8:12" ht="20.100000000000001" customHeight="1" x14ac:dyDescent="0.25"/>
    <row r="35" spans="8:12" ht="20.100000000000001" customHeight="1" x14ac:dyDescent="0.25">
      <c r="L35" s="71"/>
    </row>
    <row r="36" spans="8:12" ht="20.100000000000001" customHeight="1" x14ac:dyDescent="0.25"/>
    <row r="37" spans="8:12" ht="20.100000000000001" customHeight="1" x14ac:dyDescent="0.25"/>
    <row r="38" spans="8:12" ht="20.100000000000001" customHeight="1" x14ac:dyDescent="0.25"/>
    <row r="39" spans="8:12" ht="20.100000000000001" customHeight="1" x14ac:dyDescent="0.25"/>
    <row r="40" spans="8:12" ht="20.100000000000001" customHeight="1" x14ac:dyDescent="0.25"/>
    <row r="41" spans="8:12" ht="20.100000000000001" customHeight="1" x14ac:dyDescent="0.25"/>
    <row r="42" spans="8:12" ht="20.100000000000001" customHeight="1" x14ac:dyDescent="0.25"/>
    <row r="43" spans="8:12" ht="20.100000000000001" customHeight="1" x14ac:dyDescent="0.25"/>
    <row r="44" spans="8:12" ht="20.100000000000001" customHeight="1" x14ac:dyDescent="0.25"/>
    <row r="45" spans="8:12" ht="20.100000000000001" customHeight="1" x14ac:dyDescent="0.25"/>
    <row r="46" spans="8:12" ht="20.100000000000001" customHeight="1" x14ac:dyDescent="0.25"/>
    <row r="47" spans="8:12" ht="20.100000000000001" customHeight="1" x14ac:dyDescent="0.25"/>
    <row r="48" spans="8:12" ht="20.100000000000001" customHeight="1" x14ac:dyDescent="0.25"/>
    <row r="49" ht="20.100000000000001" customHeight="1" x14ac:dyDescent="0.25"/>
    <row r="50" ht="20.100000000000001" customHeight="1" x14ac:dyDescent="0.25"/>
    <row r="51" ht="20.100000000000001" customHeight="1" x14ac:dyDescent="0.25"/>
    <row r="52" ht="20.100000000000001" customHeight="1" x14ac:dyDescent="0.25"/>
    <row r="53" ht="20.100000000000001" customHeight="1" x14ac:dyDescent="0.25"/>
  </sheetData>
  <sheetProtection algorithmName="SHA-512" hashValue="3ysLrPdvv/Nh7IuD3XdhfwDAY00pNmOHz0uk1XhF8U5w3k4JQYqGc1pu7KqrbANRVvtuoKd5UHi155hJ4wVEKg==" saltValue="WUSEluIRA7+ZscaATDNc5A==" spinCount="100000" sheet="1" objects="1" scenarios="1"/>
  <mergeCells count="19">
    <mergeCell ref="B32:E32"/>
    <mergeCell ref="B16:E16"/>
    <mergeCell ref="B17:E17"/>
    <mergeCell ref="B18:E18"/>
    <mergeCell ref="B19:E19"/>
    <mergeCell ref="B20:E20"/>
    <mergeCell ref="B21:E21"/>
    <mergeCell ref="B22:E22"/>
    <mergeCell ref="B25:F25"/>
    <mergeCell ref="B28:E28"/>
    <mergeCell ref="B29:E29"/>
    <mergeCell ref="B31:E31"/>
    <mergeCell ref="B15:E15"/>
    <mergeCell ref="B30:E30"/>
    <mergeCell ref="B8:E8"/>
    <mergeCell ref="B9:E9"/>
    <mergeCell ref="B10:E10"/>
    <mergeCell ref="B11:E11"/>
    <mergeCell ref="B12:E12"/>
  </mergeCells>
  <pageMargins left="0.7" right="0.7" top="0.78740157499999996" bottom="0.78740157499999996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F13DBD-ACAD-49F2-87E2-59AB4A8A2D43}">
  <dimension ref="B2:H53"/>
  <sheetViews>
    <sheetView topLeftCell="A19" workbookViewId="0">
      <selection activeCell="F30" sqref="F30"/>
    </sheetView>
  </sheetViews>
  <sheetFormatPr defaultColWidth="8.85546875" defaultRowHeight="15" x14ac:dyDescent="0.25"/>
  <cols>
    <col min="1" max="1" width="2.85546875" style="48" customWidth="1"/>
    <col min="2" max="5" width="15.85546875" style="48" customWidth="1"/>
    <col min="6" max="6" width="20.85546875" style="48" customWidth="1"/>
    <col min="7" max="8" width="17.42578125" style="48" bestFit="1" customWidth="1"/>
    <col min="9" max="9" width="8.85546875" style="48"/>
    <col min="10" max="10" width="11" style="48" bestFit="1" customWidth="1"/>
    <col min="11" max="11" width="12" style="48" bestFit="1" customWidth="1"/>
    <col min="12" max="16384" width="8.85546875" style="48"/>
  </cols>
  <sheetData>
    <row r="2" spans="2:8" ht="18.75" x14ac:dyDescent="0.3">
      <c r="B2" s="47"/>
      <c r="D2" s="47"/>
      <c r="E2" s="47" t="s">
        <v>13</v>
      </c>
    </row>
    <row r="4" spans="2:8" ht="20.100000000000001" customHeight="1" x14ac:dyDescent="0.25">
      <c r="B4" s="49"/>
      <c r="C4" s="50"/>
      <c r="D4" s="49"/>
      <c r="E4" s="49" t="s">
        <v>14</v>
      </c>
      <c r="F4" s="50"/>
    </row>
    <row r="5" spans="2:8" ht="20.100000000000001" customHeight="1" x14ac:dyDescent="0.25">
      <c r="B5" s="51"/>
      <c r="C5" s="52"/>
      <c r="D5" s="51"/>
      <c r="E5" s="53" t="s">
        <v>16</v>
      </c>
      <c r="F5" s="54" t="s">
        <v>15</v>
      </c>
    </row>
    <row r="6" spans="2:8" ht="20.100000000000001" customHeight="1" x14ac:dyDescent="0.25">
      <c r="B6" s="51"/>
      <c r="C6" s="55"/>
      <c r="D6" s="51"/>
      <c r="E6" s="53" t="s">
        <v>17</v>
      </c>
      <c r="F6" s="56">
        <v>44165</v>
      </c>
    </row>
    <row r="7" spans="2:8" ht="20.100000000000001" customHeight="1" x14ac:dyDescent="0.25">
      <c r="B7" s="57"/>
      <c r="C7" s="58"/>
      <c r="D7" s="50"/>
      <c r="E7" s="58"/>
      <c r="F7" s="58"/>
    </row>
    <row r="8" spans="2:8" ht="20.100000000000001" customHeight="1" x14ac:dyDescent="0.25">
      <c r="B8" s="92" t="s">
        <v>0</v>
      </c>
      <c r="C8" s="92"/>
      <c r="D8" s="92"/>
      <c r="E8" s="92"/>
      <c r="F8" s="33">
        <v>0.96709999999999996</v>
      </c>
    </row>
    <row r="9" spans="2:8" ht="20.100000000000001" customHeight="1" x14ac:dyDescent="0.25">
      <c r="B9" s="92" t="s">
        <v>10</v>
      </c>
      <c r="C9" s="92"/>
      <c r="D9" s="92"/>
      <c r="E9" s="92"/>
      <c r="F9" s="15">
        <v>281695732.90218836</v>
      </c>
    </row>
    <row r="10" spans="2:8" ht="20.100000000000001" customHeight="1" x14ac:dyDescent="0.25">
      <c r="B10" s="92" t="s">
        <v>1</v>
      </c>
      <c r="C10" s="92"/>
      <c r="D10" s="92"/>
      <c r="E10" s="92"/>
      <c r="F10" s="69">
        <v>291292839</v>
      </c>
      <c r="G10" s="59"/>
    </row>
    <row r="11" spans="2:8" ht="20.100000000000001" customHeight="1" x14ac:dyDescent="0.25">
      <c r="B11" s="92" t="s">
        <v>11</v>
      </c>
      <c r="C11" s="92"/>
      <c r="D11" s="92"/>
      <c r="E11" s="92"/>
      <c r="F11" s="69">
        <f>F10+F12</f>
        <v>456810993</v>
      </c>
    </row>
    <row r="12" spans="2:8" ht="20.100000000000001" customHeight="1" x14ac:dyDescent="0.25">
      <c r="B12" s="92" t="s">
        <v>12</v>
      </c>
      <c r="C12" s="92"/>
      <c r="D12" s="92"/>
      <c r="E12" s="92"/>
      <c r="F12" s="35">
        <f>'31.10.2020'!F12+F16</f>
        <v>165518154</v>
      </c>
    </row>
    <row r="13" spans="2:8" ht="20.100000000000001" customHeight="1" x14ac:dyDescent="0.25">
      <c r="B13" s="61"/>
      <c r="C13" s="62"/>
      <c r="D13" s="62"/>
      <c r="E13" s="62"/>
    </row>
    <row r="14" spans="2:8" ht="20.100000000000001" customHeight="1" x14ac:dyDescent="0.25">
      <c r="B14" s="57" t="s">
        <v>37</v>
      </c>
      <c r="C14" s="57"/>
      <c r="D14" s="63"/>
      <c r="E14" s="63"/>
      <c r="F14" s="64"/>
    </row>
    <row r="15" spans="2:8" ht="20.100000000000001" customHeight="1" x14ac:dyDescent="0.25">
      <c r="B15" s="91" t="s">
        <v>25</v>
      </c>
      <c r="C15" s="91"/>
      <c r="D15" s="91"/>
      <c r="E15" s="91"/>
      <c r="F15" s="46">
        <v>3505528</v>
      </c>
      <c r="G15" s="65"/>
      <c r="H15" s="60"/>
    </row>
    <row r="16" spans="2:8" ht="20.100000000000001" customHeight="1" x14ac:dyDescent="0.25">
      <c r="B16" s="91" t="s">
        <v>26</v>
      </c>
      <c r="C16" s="91"/>
      <c r="D16" s="91"/>
      <c r="E16" s="91"/>
      <c r="F16" s="42">
        <v>10518154</v>
      </c>
    </row>
    <row r="17" spans="2:8" ht="20.100000000000001" customHeight="1" x14ac:dyDescent="0.25">
      <c r="B17" s="91" t="s">
        <v>27</v>
      </c>
      <c r="C17" s="91"/>
      <c r="D17" s="91"/>
      <c r="E17" s="91"/>
      <c r="F17" s="42">
        <f>F15-F16</f>
        <v>-7012626</v>
      </c>
    </row>
    <row r="18" spans="2:8" ht="20.100000000000001" customHeight="1" x14ac:dyDescent="0.25">
      <c r="B18" s="91" t="s">
        <v>2</v>
      </c>
      <c r="C18" s="91"/>
      <c r="D18" s="91"/>
      <c r="E18" s="91"/>
      <c r="F18" s="44">
        <f>F15*'31.10.2020'!F8</f>
        <v>3392649.9983999999</v>
      </c>
    </row>
    <row r="19" spans="2:8" ht="20.100000000000001" customHeight="1" x14ac:dyDescent="0.25">
      <c r="B19" s="91" t="s">
        <v>3</v>
      </c>
      <c r="C19" s="91"/>
      <c r="D19" s="91"/>
      <c r="E19" s="91"/>
      <c r="F19" s="43">
        <f>F16*'31.10.2020'!F8</f>
        <v>10179469.441199999</v>
      </c>
    </row>
    <row r="20" spans="2:8" ht="20.100000000000001" customHeight="1" x14ac:dyDescent="0.25">
      <c r="B20" s="91" t="s">
        <v>6</v>
      </c>
      <c r="C20" s="91"/>
      <c r="D20" s="91"/>
      <c r="E20" s="91"/>
      <c r="F20" s="44">
        <f>F18-F19</f>
        <v>-6786819.4427999994</v>
      </c>
    </row>
    <row r="21" spans="2:8" ht="20.100000000000001" customHeight="1" x14ac:dyDescent="0.25">
      <c r="B21" s="91" t="s">
        <v>21</v>
      </c>
      <c r="C21" s="91"/>
      <c r="D21" s="91"/>
      <c r="E21" s="91"/>
      <c r="F21" s="44">
        <v>0</v>
      </c>
    </row>
    <row r="22" spans="2:8" ht="20.100000000000001" customHeight="1" x14ac:dyDescent="0.25">
      <c r="B22" s="91" t="s">
        <v>22</v>
      </c>
      <c r="C22" s="91"/>
      <c r="D22" s="91"/>
      <c r="E22" s="91"/>
      <c r="F22" s="44">
        <v>0</v>
      </c>
    </row>
    <row r="23" spans="2:8" ht="20.100000000000001" customHeight="1" x14ac:dyDescent="0.25">
      <c r="B23" s="66" t="s">
        <v>19</v>
      </c>
      <c r="C23" s="67"/>
      <c r="D23" s="63"/>
      <c r="E23" s="63"/>
      <c r="F23" s="50"/>
    </row>
    <row r="24" spans="2:8" ht="20.100000000000001" customHeight="1" x14ac:dyDescent="0.25">
      <c r="B24" s="66" t="s">
        <v>20</v>
      </c>
      <c r="C24" s="67"/>
      <c r="D24" s="63"/>
      <c r="E24" s="63"/>
      <c r="F24" s="50"/>
    </row>
    <row r="25" spans="2:8" ht="20.100000000000001" customHeight="1" x14ac:dyDescent="0.25">
      <c r="B25" s="93" t="s">
        <v>24</v>
      </c>
      <c r="C25" s="93"/>
      <c r="D25" s="93"/>
      <c r="E25" s="93"/>
      <c r="F25" s="93"/>
    </row>
    <row r="26" spans="2:8" ht="20.100000000000001" customHeight="1" x14ac:dyDescent="0.25">
      <c r="B26" s="61"/>
      <c r="C26" s="62"/>
      <c r="D26" s="62"/>
      <c r="E26" s="62"/>
    </row>
    <row r="27" spans="2:8" ht="20.100000000000001" customHeight="1" x14ac:dyDescent="0.25">
      <c r="B27" s="68" t="s">
        <v>23</v>
      </c>
      <c r="C27" s="62"/>
      <c r="D27" s="62"/>
      <c r="E27" s="62"/>
    </row>
    <row r="28" spans="2:8" ht="20.100000000000001" customHeight="1" x14ac:dyDescent="0.25">
      <c r="B28" s="92" t="s">
        <v>5</v>
      </c>
      <c r="C28" s="92"/>
      <c r="D28" s="92"/>
      <c r="E28" s="92"/>
      <c r="F28" s="23">
        <v>28135829.630000003</v>
      </c>
      <c r="G28" s="37">
        <f>F28/F$32</f>
        <v>7.261886837917321E-2</v>
      </c>
      <c r="H28" s="65"/>
    </row>
    <row r="29" spans="2:8" ht="20.100000000000001" customHeight="1" x14ac:dyDescent="0.25">
      <c r="B29" s="92" t="s">
        <v>8</v>
      </c>
      <c r="C29" s="92"/>
      <c r="D29" s="92"/>
      <c r="E29" s="92"/>
      <c r="F29" s="23">
        <v>157965962.41080001</v>
      </c>
      <c r="G29" s="37">
        <f t="shared" ref="G29:G31" si="0">F29/F$32</f>
        <v>0.40771178897344312</v>
      </c>
      <c r="H29" s="65"/>
    </row>
    <row r="30" spans="2:8" ht="20.100000000000001" customHeight="1" x14ac:dyDescent="0.25">
      <c r="B30" s="92" t="s">
        <v>7</v>
      </c>
      <c r="C30" s="92"/>
      <c r="D30" s="92"/>
      <c r="E30" s="92"/>
      <c r="F30" s="23">
        <v>199538000</v>
      </c>
      <c r="G30" s="37">
        <f t="shared" si="0"/>
        <v>0.51500964958904827</v>
      </c>
      <c r="H30" s="65"/>
    </row>
    <row r="31" spans="2:8" ht="20.100000000000001" customHeight="1" x14ac:dyDescent="0.25">
      <c r="B31" s="92" t="s">
        <v>9</v>
      </c>
      <c r="C31" s="92"/>
      <c r="D31" s="92"/>
      <c r="E31" s="92"/>
      <c r="F31" s="23">
        <v>1805375.5579455197</v>
      </c>
      <c r="G31" s="37">
        <f t="shared" si="0"/>
        <v>4.6596930583355286E-3</v>
      </c>
      <c r="H31" s="65"/>
    </row>
    <row r="32" spans="2:8" ht="20.100000000000001" customHeight="1" x14ac:dyDescent="0.25">
      <c r="B32" s="87" t="s">
        <v>4</v>
      </c>
      <c r="C32" s="87"/>
      <c r="D32" s="87"/>
      <c r="E32" s="87"/>
      <c r="F32" s="25">
        <f>SUM(F28:F31)</f>
        <v>387445167.59874547</v>
      </c>
      <c r="G32" s="26">
        <f>SUM(G28:G31)</f>
        <v>1.0000000000000002</v>
      </c>
      <c r="H32" s="65"/>
    </row>
    <row r="33" spans="8:8" ht="20.100000000000001" customHeight="1" x14ac:dyDescent="0.25">
      <c r="H33" s="65"/>
    </row>
    <row r="34" spans="8:8" ht="20.100000000000001" customHeight="1" x14ac:dyDescent="0.25"/>
    <row r="35" spans="8:8" ht="20.100000000000001" customHeight="1" x14ac:dyDescent="0.25"/>
    <row r="36" spans="8:8" ht="20.100000000000001" customHeight="1" x14ac:dyDescent="0.25"/>
    <row r="37" spans="8:8" ht="20.100000000000001" customHeight="1" x14ac:dyDescent="0.25"/>
    <row r="38" spans="8:8" ht="20.100000000000001" customHeight="1" x14ac:dyDescent="0.25"/>
    <row r="39" spans="8:8" ht="20.100000000000001" customHeight="1" x14ac:dyDescent="0.25"/>
    <row r="40" spans="8:8" ht="20.100000000000001" customHeight="1" x14ac:dyDescent="0.25"/>
    <row r="41" spans="8:8" ht="20.100000000000001" customHeight="1" x14ac:dyDescent="0.25"/>
    <row r="42" spans="8:8" ht="20.100000000000001" customHeight="1" x14ac:dyDescent="0.25"/>
    <row r="43" spans="8:8" ht="20.100000000000001" customHeight="1" x14ac:dyDescent="0.25"/>
    <row r="44" spans="8:8" ht="20.100000000000001" customHeight="1" x14ac:dyDescent="0.25"/>
    <row r="45" spans="8:8" ht="20.100000000000001" customHeight="1" x14ac:dyDescent="0.25"/>
    <row r="46" spans="8:8" ht="20.100000000000001" customHeight="1" x14ac:dyDescent="0.25"/>
    <row r="47" spans="8:8" ht="20.100000000000001" customHeight="1" x14ac:dyDescent="0.25"/>
    <row r="48" spans="8:8" ht="20.100000000000001" customHeight="1" x14ac:dyDescent="0.25"/>
    <row r="49" ht="20.100000000000001" customHeight="1" x14ac:dyDescent="0.25"/>
    <row r="50" ht="20.100000000000001" customHeight="1" x14ac:dyDescent="0.25"/>
    <row r="51" ht="20.100000000000001" customHeight="1" x14ac:dyDescent="0.25"/>
    <row r="52" ht="20.100000000000001" customHeight="1" x14ac:dyDescent="0.25"/>
    <row r="53" ht="20.100000000000001" customHeight="1" x14ac:dyDescent="0.25"/>
  </sheetData>
  <sheetProtection algorithmName="SHA-512" hashValue="WY803A2xdQPgDNdfacS69c4Tt6NBasR6ZUHT5PiyT0+eOsHVgiOzV0kuyAOI0O3WVeqwWNV36mQPu5+CndyI+g==" saltValue="NuR3sikoByUhNoN/+k99bQ==" spinCount="100000" sheet="1" objects="1" scenarios="1"/>
  <mergeCells count="19">
    <mergeCell ref="B32:E32"/>
    <mergeCell ref="B22:E22"/>
    <mergeCell ref="B25:F25"/>
    <mergeCell ref="B28:E28"/>
    <mergeCell ref="B29:E29"/>
    <mergeCell ref="B30:E30"/>
    <mergeCell ref="B31:E31"/>
    <mergeCell ref="B21:E21"/>
    <mergeCell ref="B8:E8"/>
    <mergeCell ref="B9:E9"/>
    <mergeCell ref="B10:E10"/>
    <mergeCell ref="B11:E11"/>
    <mergeCell ref="B12:E12"/>
    <mergeCell ref="B15:E15"/>
    <mergeCell ref="B16:E16"/>
    <mergeCell ref="B17:E17"/>
    <mergeCell ref="B18:E18"/>
    <mergeCell ref="B19:E19"/>
    <mergeCell ref="B20:E20"/>
  </mergeCells>
  <pageMargins left="0.7" right="0.7" top="0.78740157499999996" bottom="0.78740157499999996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386720-C0B5-4173-B471-CC808FE31F7B}">
  <dimension ref="B2:H53"/>
  <sheetViews>
    <sheetView workbookViewId="0">
      <selection activeCell="F8" sqref="F8"/>
    </sheetView>
  </sheetViews>
  <sheetFormatPr defaultColWidth="8.85546875" defaultRowHeight="15" x14ac:dyDescent="0.25"/>
  <cols>
    <col min="1" max="1" width="2.85546875" style="48" customWidth="1"/>
    <col min="2" max="5" width="15.85546875" style="48" customWidth="1"/>
    <col min="6" max="6" width="20.85546875" style="48" customWidth="1"/>
    <col min="7" max="8" width="17.42578125" style="48" bestFit="1" customWidth="1"/>
    <col min="9" max="9" width="8.85546875" style="48"/>
    <col min="10" max="10" width="11" style="48" bestFit="1" customWidth="1"/>
    <col min="11" max="11" width="12" style="48" bestFit="1" customWidth="1"/>
    <col min="12" max="16384" width="8.85546875" style="48"/>
  </cols>
  <sheetData>
    <row r="2" spans="2:8" ht="18.75" x14ac:dyDescent="0.3">
      <c r="B2" s="47"/>
      <c r="D2" s="47"/>
      <c r="E2" s="47" t="s">
        <v>13</v>
      </c>
    </row>
    <row r="4" spans="2:8" ht="20.100000000000001" customHeight="1" x14ac:dyDescent="0.25">
      <c r="B4" s="49"/>
      <c r="C4" s="50"/>
      <c r="D4" s="49"/>
      <c r="E4" s="49" t="s">
        <v>14</v>
      </c>
      <c r="F4" s="50"/>
    </row>
    <row r="5" spans="2:8" ht="20.100000000000001" customHeight="1" x14ac:dyDescent="0.25">
      <c r="B5" s="51"/>
      <c r="C5" s="52"/>
      <c r="D5" s="51"/>
      <c r="E5" s="53" t="s">
        <v>16</v>
      </c>
      <c r="F5" s="54" t="s">
        <v>15</v>
      </c>
    </row>
    <row r="6" spans="2:8" ht="20.100000000000001" customHeight="1" x14ac:dyDescent="0.25">
      <c r="B6" s="51"/>
      <c r="C6" s="55"/>
      <c r="D6" s="51"/>
      <c r="E6" s="53" t="s">
        <v>17</v>
      </c>
      <c r="F6" s="56">
        <v>44196</v>
      </c>
    </row>
    <row r="7" spans="2:8" ht="20.100000000000001" customHeight="1" x14ac:dyDescent="0.25">
      <c r="B7" s="57"/>
      <c r="C7" s="58"/>
      <c r="D7" s="50"/>
      <c r="E7" s="58"/>
      <c r="F7" s="58"/>
    </row>
    <row r="8" spans="2:8" ht="20.100000000000001" customHeight="1" x14ac:dyDescent="0.25">
      <c r="B8" s="92" t="s">
        <v>0</v>
      </c>
      <c r="C8" s="92"/>
      <c r="D8" s="92"/>
      <c r="E8" s="92"/>
      <c r="F8" s="33">
        <v>0.9748</v>
      </c>
    </row>
    <row r="9" spans="2:8" ht="20.100000000000001" customHeight="1" x14ac:dyDescent="0.25">
      <c r="B9" s="92" t="s">
        <v>10</v>
      </c>
      <c r="C9" s="92"/>
      <c r="D9" s="92"/>
      <c r="E9" s="92"/>
      <c r="F9" s="15">
        <v>297349896.17000002</v>
      </c>
    </row>
    <row r="10" spans="2:8" ht="20.100000000000001" customHeight="1" x14ac:dyDescent="0.25">
      <c r="B10" s="92" t="s">
        <v>1</v>
      </c>
      <c r="C10" s="92"/>
      <c r="D10" s="92"/>
      <c r="E10" s="92"/>
      <c r="F10" s="69">
        <v>305051765</v>
      </c>
      <c r="G10" s="59"/>
    </row>
    <row r="11" spans="2:8" ht="20.100000000000001" customHeight="1" x14ac:dyDescent="0.25">
      <c r="B11" s="92" t="s">
        <v>11</v>
      </c>
      <c r="C11" s="92"/>
      <c r="D11" s="92"/>
      <c r="E11" s="92"/>
      <c r="F11" s="69">
        <f>F10+F12</f>
        <v>471192390</v>
      </c>
    </row>
    <row r="12" spans="2:8" ht="20.100000000000001" customHeight="1" x14ac:dyDescent="0.25">
      <c r="B12" s="92" t="s">
        <v>12</v>
      </c>
      <c r="C12" s="92"/>
      <c r="D12" s="92"/>
      <c r="E12" s="92"/>
      <c r="F12" s="35">
        <f>'30.11.2020'!F12+F16</f>
        <v>166140625</v>
      </c>
    </row>
    <row r="13" spans="2:8" ht="20.100000000000001" customHeight="1" x14ac:dyDescent="0.25">
      <c r="B13" s="61"/>
      <c r="C13" s="62"/>
      <c r="D13" s="62"/>
      <c r="E13" s="62"/>
    </row>
    <row r="14" spans="2:8" ht="20.100000000000001" customHeight="1" x14ac:dyDescent="0.25">
      <c r="B14" s="57" t="s">
        <v>38</v>
      </c>
      <c r="C14" s="57"/>
      <c r="D14" s="63"/>
      <c r="E14" s="63"/>
      <c r="F14" s="64"/>
    </row>
    <row r="15" spans="2:8" ht="20.100000000000001" customHeight="1" x14ac:dyDescent="0.25">
      <c r="B15" s="91" t="s">
        <v>25</v>
      </c>
      <c r="C15" s="91"/>
      <c r="D15" s="91"/>
      <c r="E15" s="91"/>
      <c r="F15" s="46">
        <v>14381397</v>
      </c>
      <c r="G15" s="65"/>
      <c r="H15" s="60"/>
    </row>
    <row r="16" spans="2:8" ht="20.100000000000001" customHeight="1" x14ac:dyDescent="0.25">
      <c r="B16" s="91" t="s">
        <v>26</v>
      </c>
      <c r="C16" s="91"/>
      <c r="D16" s="91"/>
      <c r="E16" s="91"/>
      <c r="F16" s="42">
        <v>622471</v>
      </c>
    </row>
    <row r="17" spans="2:8" ht="20.100000000000001" customHeight="1" x14ac:dyDescent="0.25">
      <c r="B17" s="91" t="s">
        <v>27</v>
      </c>
      <c r="C17" s="91"/>
      <c r="D17" s="91"/>
      <c r="E17" s="91"/>
      <c r="F17" s="42">
        <f>F15-F16</f>
        <v>13758926</v>
      </c>
    </row>
    <row r="18" spans="2:8" ht="20.100000000000001" customHeight="1" x14ac:dyDescent="0.25">
      <c r="B18" s="91" t="s">
        <v>2</v>
      </c>
      <c r="C18" s="91"/>
      <c r="D18" s="91"/>
      <c r="E18" s="91"/>
      <c r="F18" s="44">
        <f>F15*'30.11.2020'!F8</f>
        <v>13908249.038699999</v>
      </c>
    </row>
    <row r="19" spans="2:8" ht="20.100000000000001" customHeight="1" x14ac:dyDescent="0.25">
      <c r="B19" s="91" t="s">
        <v>3</v>
      </c>
      <c r="C19" s="91"/>
      <c r="D19" s="91"/>
      <c r="E19" s="91"/>
      <c r="F19" s="43">
        <f>F16*'30.11.2020'!F8</f>
        <v>601991.70409999997</v>
      </c>
    </row>
    <row r="20" spans="2:8" ht="20.100000000000001" customHeight="1" x14ac:dyDescent="0.25">
      <c r="B20" s="91" t="s">
        <v>6</v>
      </c>
      <c r="C20" s="91"/>
      <c r="D20" s="91"/>
      <c r="E20" s="91"/>
      <c r="F20" s="44">
        <f>F18-F19</f>
        <v>13306257.3346</v>
      </c>
    </row>
    <row r="21" spans="2:8" ht="20.100000000000001" customHeight="1" x14ac:dyDescent="0.25">
      <c r="B21" s="91" t="s">
        <v>21</v>
      </c>
      <c r="C21" s="91"/>
      <c r="D21" s="91"/>
      <c r="E21" s="91"/>
      <c r="F21" s="44">
        <v>0</v>
      </c>
    </row>
    <row r="22" spans="2:8" ht="20.100000000000001" customHeight="1" x14ac:dyDescent="0.25">
      <c r="B22" s="91" t="s">
        <v>22</v>
      </c>
      <c r="C22" s="91"/>
      <c r="D22" s="91"/>
      <c r="E22" s="91"/>
      <c r="F22" s="44">
        <v>0</v>
      </c>
    </row>
    <row r="23" spans="2:8" ht="20.100000000000001" customHeight="1" x14ac:dyDescent="0.25">
      <c r="B23" s="66" t="s">
        <v>19</v>
      </c>
      <c r="C23" s="67"/>
      <c r="D23" s="63"/>
      <c r="E23" s="63"/>
      <c r="F23" s="50"/>
    </row>
    <row r="24" spans="2:8" ht="20.100000000000001" customHeight="1" x14ac:dyDescent="0.25">
      <c r="B24" s="66" t="s">
        <v>20</v>
      </c>
      <c r="C24" s="67"/>
      <c r="D24" s="63"/>
      <c r="E24" s="63"/>
      <c r="F24" s="50"/>
    </row>
    <row r="25" spans="2:8" ht="20.100000000000001" customHeight="1" x14ac:dyDescent="0.25">
      <c r="B25" s="93" t="s">
        <v>24</v>
      </c>
      <c r="C25" s="93"/>
      <c r="D25" s="93"/>
      <c r="E25" s="93"/>
      <c r="F25" s="93"/>
    </row>
    <row r="26" spans="2:8" ht="20.100000000000001" customHeight="1" x14ac:dyDescent="0.25">
      <c r="B26" s="61"/>
      <c r="C26" s="62"/>
      <c r="D26" s="62"/>
      <c r="E26" s="62"/>
    </row>
    <row r="27" spans="2:8" ht="20.100000000000001" customHeight="1" x14ac:dyDescent="0.25">
      <c r="B27" s="68" t="s">
        <v>23</v>
      </c>
      <c r="C27" s="62"/>
      <c r="D27" s="62"/>
      <c r="E27" s="62"/>
    </row>
    <row r="28" spans="2:8" ht="20.100000000000001" customHeight="1" x14ac:dyDescent="0.25">
      <c r="B28" s="92" t="s">
        <v>5</v>
      </c>
      <c r="C28" s="92"/>
      <c r="D28" s="92"/>
      <c r="E28" s="92"/>
      <c r="F28" s="23">
        <v>22846693.559999999</v>
      </c>
      <c r="G28" s="72">
        <f>F28/F$32</f>
        <v>6.8623257913920765E-2</v>
      </c>
      <c r="H28" s="65"/>
    </row>
    <row r="29" spans="2:8" ht="20.100000000000001" customHeight="1" x14ac:dyDescent="0.25">
      <c r="B29" s="92" t="s">
        <v>8</v>
      </c>
      <c r="C29" s="92"/>
      <c r="D29" s="92"/>
      <c r="E29" s="92"/>
      <c r="F29" s="23">
        <v>105808844.40000001</v>
      </c>
      <c r="G29" s="72">
        <f t="shared" ref="G29:G31" si="0">F29/F$32</f>
        <v>0.31781174810991386</v>
      </c>
      <c r="H29" s="65"/>
    </row>
    <row r="30" spans="2:8" ht="20.100000000000001" customHeight="1" x14ac:dyDescent="0.25">
      <c r="B30" s="92" t="s">
        <v>7</v>
      </c>
      <c r="C30" s="92"/>
      <c r="D30" s="92"/>
      <c r="E30" s="92"/>
      <c r="F30" s="23">
        <v>202653795.24000001</v>
      </c>
      <c r="G30" s="72">
        <f t="shared" si="0"/>
        <v>0.60869918097633946</v>
      </c>
      <c r="H30" s="65"/>
    </row>
    <row r="31" spans="2:8" ht="20.100000000000001" customHeight="1" x14ac:dyDescent="0.25">
      <c r="B31" s="92" t="s">
        <v>9</v>
      </c>
      <c r="C31" s="92"/>
      <c r="D31" s="92"/>
      <c r="E31" s="92"/>
      <c r="F31" s="23">
        <v>1619971.74</v>
      </c>
      <c r="G31" s="37">
        <f t="shared" si="0"/>
        <v>4.8658129998257393E-3</v>
      </c>
      <c r="H31" s="65"/>
    </row>
    <row r="32" spans="2:8" ht="20.100000000000001" customHeight="1" x14ac:dyDescent="0.25">
      <c r="B32" s="87" t="s">
        <v>4</v>
      </c>
      <c r="C32" s="87"/>
      <c r="D32" s="87"/>
      <c r="E32" s="87"/>
      <c r="F32" s="25">
        <f>SUM(F28:F31)</f>
        <v>332929304.94000006</v>
      </c>
      <c r="G32" s="26">
        <f>SUM(G28:G31)</f>
        <v>0.99999999999999978</v>
      </c>
      <c r="H32" s="65"/>
    </row>
    <row r="33" spans="8:8" ht="20.100000000000001" customHeight="1" x14ac:dyDescent="0.25">
      <c r="H33" s="65"/>
    </row>
    <row r="34" spans="8:8" ht="20.100000000000001" customHeight="1" x14ac:dyDescent="0.25"/>
    <row r="35" spans="8:8" ht="20.100000000000001" customHeight="1" x14ac:dyDescent="0.25"/>
    <row r="36" spans="8:8" ht="20.100000000000001" customHeight="1" x14ac:dyDescent="0.25"/>
    <row r="37" spans="8:8" ht="20.100000000000001" customHeight="1" x14ac:dyDescent="0.25"/>
    <row r="38" spans="8:8" ht="20.100000000000001" customHeight="1" x14ac:dyDescent="0.25"/>
    <row r="39" spans="8:8" ht="20.100000000000001" customHeight="1" x14ac:dyDescent="0.25"/>
    <row r="40" spans="8:8" ht="20.100000000000001" customHeight="1" x14ac:dyDescent="0.25"/>
    <row r="41" spans="8:8" ht="20.100000000000001" customHeight="1" x14ac:dyDescent="0.25"/>
    <row r="42" spans="8:8" ht="20.100000000000001" customHeight="1" x14ac:dyDescent="0.25"/>
    <row r="43" spans="8:8" ht="20.100000000000001" customHeight="1" x14ac:dyDescent="0.25"/>
    <row r="44" spans="8:8" ht="20.100000000000001" customHeight="1" x14ac:dyDescent="0.25"/>
    <row r="45" spans="8:8" ht="20.100000000000001" customHeight="1" x14ac:dyDescent="0.25"/>
    <row r="46" spans="8:8" ht="20.100000000000001" customHeight="1" x14ac:dyDescent="0.25"/>
    <row r="47" spans="8:8" ht="20.100000000000001" customHeight="1" x14ac:dyDescent="0.25"/>
    <row r="48" spans="8:8" ht="20.100000000000001" customHeight="1" x14ac:dyDescent="0.25"/>
    <row r="49" ht="20.100000000000001" customHeight="1" x14ac:dyDescent="0.25"/>
    <row r="50" ht="20.100000000000001" customHeight="1" x14ac:dyDescent="0.25"/>
    <row r="51" ht="20.100000000000001" customHeight="1" x14ac:dyDescent="0.25"/>
    <row r="52" ht="20.100000000000001" customHeight="1" x14ac:dyDescent="0.25"/>
    <row r="53" ht="20.100000000000001" customHeight="1" x14ac:dyDescent="0.25"/>
  </sheetData>
  <sheetProtection algorithmName="SHA-512" hashValue="Fptm9kXQiUR39tjI52UbmZ7e7mzbvZ2uTrd6NJdcP26xqv0UiSJ/xPy2OnDRdhyWPSNDg503GbiK+yCb9mXdTw==" saltValue="lyNstbwNOmxOx4//ZHEeag==" spinCount="100000" sheet="1" objects="1" scenarios="1"/>
  <mergeCells count="19">
    <mergeCell ref="B21:E21"/>
    <mergeCell ref="B8:E8"/>
    <mergeCell ref="B9:E9"/>
    <mergeCell ref="B10:E10"/>
    <mergeCell ref="B11:E11"/>
    <mergeCell ref="B12:E12"/>
    <mergeCell ref="B15:E15"/>
    <mergeCell ref="B16:E16"/>
    <mergeCell ref="B17:E17"/>
    <mergeCell ref="B18:E18"/>
    <mergeCell ref="B19:E19"/>
    <mergeCell ref="B20:E20"/>
    <mergeCell ref="B32:E32"/>
    <mergeCell ref="B22:E22"/>
    <mergeCell ref="B25:F25"/>
    <mergeCell ref="B28:E28"/>
    <mergeCell ref="B29:E29"/>
    <mergeCell ref="B30:E30"/>
    <mergeCell ref="B31:E31"/>
  </mergeCells>
  <pageMargins left="0.7" right="0.7" top="0.78740157499999996" bottom="0.78740157499999996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2E9CED-0D9A-4D28-B2BE-81B4C4D6414F}">
  <dimension ref="B2:H53"/>
  <sheetViews>
    <sheetView workbookViewId="0">
      <selection activeCell="F8" sqref="F8"/>
    </sheetView>
  </sheetViews>
  <sheetFormatPr defaultColWidth="8.85546875" defaultRowHeight="15" x14ac:dyDescent="0.25"/>
  <cols>
    <col min="1" max="1" width="2.85546875" style="48" customWidth="1"/>
    <col min="2" max="5" width="15.85546875" style="48" customWidth="1"/>
    <col min="6" max="6" width="20.85546875" style="48" customWidth="1"/>
    <col min="7" max="8" width="17.42578125" style="48" bestFit="1" customWidth="1"/>
    <col min="9" max="9" width="8.85546875" style="48"/>
    <col min="10" max="10" width="11" style="48" bestFit="1" customWidth="1"/>
    <col min="11" max="11" width="12" style="48" bestFit="1" customWidth="1"/>
    <col min="12" max="16384" width="8.85546875" style="48"/>
  </cols>
  <sheetData>
    <row r="2" spans="2:8" ht="18.75" x14ac:dyDescent="0.3">
      <c r="B2" s="47"/>
      <c r="D2" s="47"/>
      <c r="E2" s="47" t="s">
        <v>13</v>
      </c>
    </row>
    <row r="4" spans="2:8" ht="20.100000000000001" customHeight="1" x14ac:dyDescent="0.25">
      <c r="B4" s="49"/>
      <c r="C4" s="50"/>
      <c r="D4" s="49"/>
      <c r="E4" s="49" t="s">
        <v>14</v>
      </c>
      <c r="F4" s="50"/>
    </row>
    <row r="5" spans="2:8" ht="20.100000000000001" customHeight="1" x14ac:dyDescent="0.25">
      <c r="B5" s="51"/>
      <c r="C5" s="52"/>
      <c r="D5" s="51"/>
      <c r="E5" s="53" t="s">
        <v>16</v>
      </c>
      <c r="F5" s="54" t="s">
        <v>15</v>
      </c>
    </row>
    <row r="6" spans="2:8" ht="20.100000000000001" customHeight="1" x14ac:dyDescent="0.25">
      <c r="B6" s="51"/>
      <c r="C6" s="55"/>
      <c r="D6" s="51"/>
      <c r="E6" s="53" t="s">
        <v>17</v>
      </c>
      <c r="F6" s="56">
        <v>44227</v>
      </c>
    </row>
    <row r="7" spans="2:8" ht="20.100000000000001" customHeight="1" x14ac:dyDescent="0.25">
      <c r="B7" s="57"/>
      <c r="C7" s="58"/>
      <c r="D7" s="50"/>
      <c r="E7" s="58"/>
      <c r="F7" s="58"/>
    </row>
    <row r="8" spans="2:8" ht="20.100000000000001" customHeight="1" x14ac:dyDescent="0.25">
      <c r="B8" s="92" t="s">
        <v>0</v>
      </c>
      <c r="C8" s="92"/>
      <c r="D8" s="92"/>
      <c r="E8" s="92"/>
      <c r="F8" s="14">
        <v>0.98120002200000001</v>
      </c>
    </row>
    <row r="9" spans="2:8" ht="20.100000000000001" customHeight="1" x14ac:dyDescent="0.25">
      <c r="B9" s="92" t="s">
        <v>10</v>
      </c>
      <c r="C9" s="92"/>
      <c r="D9" s="92"/>
      <c r="E9" s="92"/>
      <c r="F9" s="15">
        <v>299310632.08999997</v>
      </c>
    </row>
    <row r="10" spans="2:8" ht="20.100000000000001" customHeight="1" x14ac:dyDescent="0.25">
      <c r="B10" s="92" t="s">
        <v>1</v>
      </c>
      <c r="C10" s="92"/>
      <c r="D10" s="92"/>
      <c r="E10" s="92"/>
      <c r="F10" s="69">
        <v>305051765</v>
      </c>
      <c r="G10" s="59"/>
    </row>
    <row r="11" spans="2:8" ht="20.100000000000001" customHeight="1" x14ac:dyDescent="0.25">
      <c r="B11" s="92" t="s">
        <v>11</v>
      </c>
      <c r="C11" s="92"/>
      <c r="D11" s="92"/>
      <c r="E11" s="92"/>
      <c r="F11" s="69">
        <f>F10+F12</f>
        <v>506192390</v>
      </c>
    </row>
    <row r="12" spans="2:8" ht="20.100000000000001" customHeight="1" x14ac:dyDescent="0.25">
      <c r="B12" s="92" t="s">
        <v>12</v>
      </c>
      <c r="C12" s="92"/>
      <c r="D12" s="92"/>
      <c r="E12" s="92"/>
      <c r="F12" s="35">
        <f>'31.12.2020'!F12+F16</f>
        <v>201140625</v>
      </c>
    </row>
    <row r="13" spans="2:8" ht="20.100000000000001" customHeight="1" x14ac:dyDescent="0.25">
      <c r="B13" s="61"/>
      <c r="C13" s="62"/>
      <c r="D13" s="62"/>
      <c r="E13" s="62"/>
    </row>
    <row r="14" spans="2:8" ht="20.100000000000001" customHeight="1" x14ac:dyDescent="0.25">
      <c r="B14" s="57" t="s">
        <v>39</v>
      </c>
      <c r="C14" s="57"/>
      <c r="D14" s="63"/>
      <c r="E14" s="63"/>
      <c r="F14" s="64"/>
    </row>
    <row r="15" spans="2:8" ht="20.100000000000001" customHeight="1" x14ac:dyDescent="0.25">
      <c r="B15" s="91" t="s">
        <v>25</v>
      </c>
      <c r="C15" s="91"/>
      <c r="D15" s="91"/>
      <c r="E15" s="91"/>
      <c r="F15" s="46">
        <v>10902390</v>
      </c>
      <c r="G15" s="65"/>
      <c r="H15" s="60"/>
    </row>
    <row r="16" spans="2:8" ht="20.100000000000001" customHeight="1" x14ac:dyDescent="0.25">
      <c r="B16" s="91" t="s">
        <v>26</v>
      </c>
      <c r="C16" s="91"/>
      <c r="D16" s="91"/>
      <c r="E16" s="91"/>
      <c r="F16" s="42">
        <v>35000000</v>
      </c>
    </row>
    <row r="17" spans="2:8" ht="20.100000000000001" customHeight="1" x14ac:dyDescent="0.25">
      <c r="B17" s="91" t="s">
        <v>27</v>
      </c>
      <c r="C17" s="91"/>
      <c r="D17" s="91"/>
      <c r="E17" s="91"/>
      <c r="F17" s="42">
        <f>F15-F16</f>
        <v>-24097610</v>
      </c>
    </row>
    <row r="18" spans="2:8" ht="20.100000000000001" customHeight="1" x14ac:dyDescent="0.25">
      <c r="B18" s="91" t="s">
        <v>2</v>
      </c>
      <c r="C18" s="91"/>
      <c r="D18" s="91"/>
      <c r="E18" s="91"/>
      <c r="F18" s="44">
        <f>F15*'31.12.2020'!F8</f>
        <v>10627649.772</v>
      </c>
    </row>
    <row r="19" spans="2:8" ht="20.100000000000001" customHeight="1" x14ac:dyDescent="0.25">
      <c r="B19" s="91" t="s">
        <v>3</v>
      </c>
      <c r="C19" s="91"/>
      <c r="D19" s="91"/>
      <c r="E19" s="91"/>
      <c r="F19" s="43">
        <f>F16*'31.12.2020'!F8</f>
        <v>34118000</v>
      </c>
    </row>
    <row r="20" spans="2:8" ht="20.100000000000001" customHeight="1" x14ac:dyDescent="0.25">
      <c r="B20" s="91" t="s">
        <v>6</v>
      </c>
      <c r="C20" s="91"/>
      <c r="D20" s="91"/>
      <c r="E20" s="91"/>
      <c r="F20" s="44">
        <f>F18-F19</f>
        <v>-23490350.228</v>
      </c>
    </row>
    <row r="21" spans="2:8" ht="20.100000000000001" customHeight="1" x14ac:dyDescent="0.25">
      <c r="B21" s="91" t="s">
        <v>21</v>
      </c>
      <c r="C21" s="91"/>
      <c r="D21" s="91"/>
      <c r="E21" s="91"/>
      <c r="F21" s="44">
        <v>0</v>
      </c>
    </row>
    <row r="22" spans="2:8" ht="20.100000000000001" customHeight="1" x14ac:dyDescent="0.25">
      <c r="B22" s="91" t="s">
        <v>22</v>
      </c>
      <c r="C22" s="91"/>
      <c r="D22" s="91"/>
      <c r="E22" s="91"/>
      <c r="F22" s="44">
        <v>0</v>
      </c>
    </row>
    <row r="23" spans="2:8" ht="20.100000000000001" customHeight="1" x14ac:dyDescent="0.25">
      <c r="B23" s="66" t="s">
        <v>19</v>
      </c>
      <c r="C23" s="67"/>
      <c r="D23" s="63"/>
      <c r="E23" s="63"/>
      <c r="F23" s="50"/>
    </row>
    <row r="24" spans="2:8" ht="20.100000000000001" customHeight="1" x14ac:dyDescent="0.25">
      <c r="B24" s="66" t="s">
        <v>20</v>
      </c>
      <c r="C24" s="67"/>
      <c r="D24" s="63"/>
      <c r="E24" s="63"/>
      <c r="F24" s="50"/>
    </row>
    <row r="25" spans="2:8" ht="20.100000000000001" customHeight="1" x14ac:dyDescent="0.25">
      <c r="B25" s="93" t="s">
        <v>24</v>
      </c>
      <c r="C25" s="93"/>
      <c r="D25" s="93"/>
      <c r="E25" s="93"/>
      <c r="F25" s="93"/>
    </row>
    <row r="26" spans="2:8" ht="20.100000000000001" customHeight="1" x14ac:dyDescent="0.25">
      <c r="B26" s="61"/>
      <c r="C26" s="62"/>
      <c r="D26" s="62"/>
      <c r="E26" s="62"/>
    </row>
    <row r="27" spans="2:8" ht="20.100000000000001" customHeight="1" x14ac:dyDescent="0.25">
      <c r="B27" s="68" t="s">
        <v>23</v>
      </c>
      <c r="C27" s="62"/>
      <c r="D27" s="62"/>
      <c r="E27" s="62"/>
    </row>
    <row r="28" spans="2:8" ht="20.100000000000001" customHeight="1" x14ac:dyDescent="0.25">
      <c r="B28" s="92" t="s">
        <v>5</v>
      </c>
      <c r="C28" s="92"/>
      <c r="D28" s="92"/>
      <c r="E28" s="92"/>
      <c r="F28" s="23">
        <v>13364447.16</v>
      </c>
      <c r="G28" s="72">
        <f>F28/F$32</f>
        <v>4.1297106797265129E-2</v>
      </c>
      <c r="H28" s="65"/>
    </row>
    <row r="29" spans="2:8" ht="20.100000000000001" customHeight="1" x14ac:dyDescent="0.25">
      <c r="B29" s="92" t="s">
        <v>8</v>
      </c>
      <c r="C29" s="92"/>
      <c r="D29" s="92"/>
      <c r="E29" s="92"/>
      <c r="F29" s="23">
        <v>105350499.62</v>
      </c>
      <c r="G29" s="72">
        <f t="shared" ref="G29:G31" si="0">F29/F$32</f>
        <v>0.32554065139140254</v>
      </c>
      <c r="H29" s="65"/>
    </row>
    <row r="30" spans="2:8" ht="20.100000000000001" customHeight="1" x14ac:dyDescent="0.25">
      <c r="B30" s="92" t="s">
        <v>7</v>
      </c>
      <c r="C30" s="92"/>
      <c r="D30" s="92"/>
      <c r="E30" s="92"/>
      <c r="F30" s="23">
        <v>203088883.24000001</v>
      </c>
      <c r="G30" s="72">
        <f t="shared" si="0"/>
        <v>0.6275593146570223</v>
      </c>
      <c r="H30" s="65"/>
    </row>
    <row r="31" spans="2:8" ht="20.100000000000001" customHeight="1" x14ac:dyDescent="0.25">
      <c r="B31" s="92" t="s">
        <v>9</v>
      </c>
      <c r="C31" s="92"/>
      <c r="D31" s="92"/>
      <c r="E31" s="92"/>
      <c r="F31" s="23">
        <v>1813202.66</v>
      </c>
      <c r="G31" s="37">
        <f t="shared" si="0"/>
        <v>5.6029271543100037E-3</v>
      </c>
      <c r="H31" s="65"/>
    </row>
    <row r="32" spans="2:8" ht="20.100000000000001" customHeight="1" x14ac:dyDescent="0.25">
      <c r="B32" s="87" t="s">
        <v>4</v>
      </c>
      <c r="C32" s="87"/>
      <c r="D32" s="87"/>
      <c r="E32" s="87"/>
      <c r="F32" s="25">
        <f>SUM(F28:F31)</f>
        <v>323617032.68000001</v>
      </c>
      <c r="G32" s="26">
        <f>SUM(G28:G31)</f>
        <v>0.99999999999999989</v>
      </c>
      <c r="H32" s="65"/>
    </row>
    <row r="33" spans="8:8" ht="20.100000000000001" customHeight="1" x14ac:dyDescent="0.25">
      <c r="H33" s="65"/>
    </row>
    <row r="34" spans="8:8" ht="20.100000000000001" customHeight="1" x14ac:dyDescent="0.25"/>
    <row r="35" spans="8:8" ht="20.100000000000001" customHeight="1" x14ac:dyDescent="0.25"/>
    <row r="36" spans="8:8" ht="20.100000000000001" customHeight="1" x14ac:dyDescent="0.25"/>
    <row r="37" spans="8:8" ht="20.100000000000001" customHeight="1" x14ac:dyDescent="0.25"/>
    <row r="38" spans="8:8" ht="20.100000000000001" customHeight="1" x14ac:dyDescent="0.25"/>
    <row r="39" spans="8:8" ht="20.100000000000001" customHeight="1" x14ac:dyDescent="0.25"/>
    <row r="40" spans="8:8" ht="20.100000000000001" customHeight="1" x14ac:dyDescent="0.25"/>
    <row r="41" spans="8:8" ht="20.100000000000001" customHeight="1" x14ac:dyDescent="0.25"/>
    <row r="42" spans="8:8" ht="20.100000000000001" customHeight="1" x14ac:dyDescent="0.25"/>
    <row r="43" spans="8:8" ht="20.100000000000001" customHeight="1" x14ac:dyDescent="0.25"/>
    <row r="44" spans="8:8" ht="20.100000000000001" customHeight="1" x14ac:dyDescent="0.25"/>
    <row r="45" spans="8:8" ht="20.100000000000001" customHeight="1" x14ac:dyDescent="0.25"/>
    <row r="46" spans="8:8" ht="20.100000000000001" customHeight="1" x14ac:dyDescent="0.25"/>
    <row r="47" spans="8:8" ht="20.100000000000001" customHeight="1" x14ac:dyDescent="0.25"/>
    <row r="48" spans="8:8" ht="20.100000000000001" customHeight="1" x14ac:dyDescent="0.25"/>
    <row r="49" ht="20.100000000000001" customHeight="1" x14ac:dyDescent="0.25"/>
    <row r="50" ht="20.100000000000001" customHeight="1" x14ac:dyDescent="0.25"/>
    <row r="51" ht="20.100000000000001" customHeight="1" x14ac:dyDescent="0.25"/>
    <row r="52" ht="20.100000000000001" customHeight="1" x14ac:dyDescent="0.25"/>
    <row r="53" ht="20.100000000000001" customHeight="1" x14ac:dyDescent="0.25"/>
  </sheetData>
  <sheetProtection algorithmName="SHA-512" hashValue="uea+sjVieouq/eTK5ddwDGKspP56VuKwzWdtmIXWDC/D/C7LIwY2JZrrZw9BamCZvClGvRSeVpQpCxL+Z1wDiQ==" saltValue="U0IYqcQKujhD7J78V/TL1A==" spinCount="100000" sheet="1" objects="1" scenarios="1"/>
  <mergeCells count="19">
    <mergeCell ref="B32:E32"/>
    <mergeCell ref="B22:E22"/>
    <mergeCell ref="B25:F25"/>
    <mergeCell ref="B28:E28"/>
    <mergeCell ref="B29:E29"/>
    <mergeCell ref="B30:E30"/>
    <mergeCell ref="B31:E31"/>
    <mergeCell ref="B21:E21"/>
    <mergeCell ref="B8:E8"/>
    <mergeCell ref="B9:E9"/>
    <mergeCell ref="B10:E10"/>
    <mergeCell ref="B11:E11"/>
    <mergeCell ref="B12:E12"/>
    <mergeCell ref="B15:E15"/>
    <mergeCell ref="B16:E16"/>
    <mergeCell ref="B17:E17"/>
    <mergeCell ref="B18:E18"/>
    <mergeCell ref="B19:E19"/>
    <mergeCell ref="B20:E20"/>
  </mergeCells>
  <pageMargins left="0.7" right="0.7" top="0.78740157499999996" bottom="0.78740157499999996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12C4B0-8E5D-47B7-A3E3-719E91304A65}">
  <dimension ref="B2:H53"/>
  <sheetViews>
    <sheetView workbookViewId="0">
      <selection activeCell="F8" sqref="F8"/>
    </sheetView>
  </sheetViews>
  <sheetFormatPr defaultColWidth="8.85546875" defaultRowHeight="15" x14ac:dyDescent="0.25"/>
  <cols>
    <col min="1" max="1" width="2.85546875" style="48" customWidth="1"/>
    <col min="2" max="5" width="15.85546875" style="48" customWidth="1"/>
    <col min="6" max="6" width="20.85546875" style="48" customWidth="1"/>
    <col min="7" max="8" width="17.42578125" style="48" bestFit="1" customWidth="1"/>
    <col min="9" max="9" width="8.85546875" style="48"/>
    <col min="10" max="10" width="11" style="48" bestFit="1" customWidth="1"/>
    <col min="11" max="11" width="12" style="48" bestFit="1" customWidth="1"/>
    <col min="12" max="16384" width="8.85546875" style="48"/>
  </cols>
  <sheetData>
    <row r="2" spans="2:8" ht="18.75" x14ac:dyDescent="0.3">
      <c r="B2" s="47"/>
      <c r="D2" s="47"/>
      <c r="E2" s="47" t="s">
        <v>13</v>
      </c>
    </row>
    <row r="4" spans="2:8" ht="20.100000000000001" customHeight="1" x14ac:dyDescent="0.25">
      <c r="B4" s="49"/>
      <c r="C4" s="50"/>
      <c r="D4" s="49"/>
      <c r="E4" s="49" t="s">
        <v>14</v>
      </c>
      <c r="F4" s="50"/>
    </row>
    <row r="5" spans="2:8" ht="20.100000000000001" customHeight="1" x14ac:dyDescent="0.25">
      <c r="B5" s="51"/>
      <c r="C5" s="52"/>
      <c r="D5" s="51"/>
      <c r="E5" s="53" t="s">
        <v>16</v>
      </c>
      <c r="F5" s="54" t="s">
        <v>15</v>
      </c>
    </row>
    <row r="6" spans="2:8" ht="20.100000000000001" customHeight="1" x14ac:dyDescent="0.25">
      <c r="B6" s="51"/>
      <c r="C6" s="55"/>
      <c r="D6" s="51"/>
      <c r="E6" s="53" t="s">
        <v>17</v>
      </c>
      <c r="F6" s="56">
        <v>44255</v>
      </c>
    </row>
    <row r="7" spans="2:8" ht="20.100000000000001" customHeight="1" x14ac:dyDescent="0.25">
      <c r="B7" s="57"/>
      <c r="C7" s="58"/>
      <c r="D7" s="50"/>
      <c r="E7" s="58"/>
      <c r="F7" s="58"/>
    </row>
    <row r="8" spans="2:8" ht="20.100000000000001" customHeight="1" x14ac:dyDescent="0.25">
      <c r="B8" s="92" t="s">
        <v>0</v>
      </c>
      <c r="C8" s="92"/>
      <c r="D8" s="92"/>
      <c r="E8" s="92"/>
      <c r="F8" s="14">
        <v>0.9859</v>
      </c>
    </row>
    <row r="9" spans="2:8" ht="20.100000000000001" customHeight="1" x14ac:dyDescent="0.25">
      <c r="B9" s="92" t="s">
        <v>10</v>
      </c>
      <c r="C9" s="92"/>
      <c r="D9" s="92"/>
      <c r="E9" s="92"/>
      <c r="F9" s="15">
        <v>283037096.41000003</v>
      </c>
    </row>
    <row r="10" spans="2:8" ht="20.100000000000001" customHeight="1" x14ac:dyDescent="0.25">
      <c r="B10" s="92" t="s">
        <v>1</v>
      </c>
      <c r="C10" s="92"/>
      <c r="D10" s="92"/>
      <c r="E10" s="92"/>
      <c r="F10" s="69">
        <v>287092824</v>
      </c>
      <c r="G10" s="59"/>
    </row>
    <row r="11" spans="2:8" ht="20.100000000000001" customHeight="1" x14ac:dyDescent="0.25">
      <c r="B11" s="92" t="s">
        <v>11</v>
      </c>
      <c r="C11" s="92"/>
      <c r="D11" s="92"/>
      <c r="E11" s="92"/>
      <c r="F11" s="69">
        <f>F10+F12</f>
        <v>488617660</v>
      </c>
    </row>
    <row r="12" spans="2:8" ht="20.100000000000001" customHeight="1" x14ac:dyDescent="0.25">
      <c r="B12" s="92" t="s">
        <v>12</v>
      </c>
      <c r="C12" s="92"/>
      <c r="D12" s="92"/>
      <c r="E12" s="92"/>
      <c r="F12" s="35">
        <f>'31.1.2021'!F12+F16</f>
        <v>201524836</v>
      </c>
    </row>
    <row r="13" spans="2:8" ht="20.100000000000001" customHeight="1" x14ac:dyDescent="0.25">
      <c r="B13" s="61"/>
      <c r="C13" s="62"/>
      <c r="D13" s="62"/>
      <c r="E13" s="62"/>
    </row>
    <row r="14" spans="2:8" ht="20.100000000000001" customHeight="1" x14ac:dyDescent="0.25">
      <c r="B14" s="57" t="s">
        <v>40</v>
      </c>
      <c r="C14" s="57"/>
      <c r="D14" s="63"/>
      <c r="E14" s="63"/>
      <c r="F14" s="64"/>
    </row>
    <row r="15" spans="2:8" ht="20.100000000000001" customHeight="1" x14ac:dyDescent="0.25">
      <c r="B15" s="91" t="s">
        <v>25</v>
      </c>
      <c r="C15" s="91"/>
      <c r="D15" s="91"/>
      <c r="E15" s="91"/>
      <c r="F15" s="46">
        <v>6522880</v>
      </c>
      <c r="G15" s="65"/>
      <c r="H15" s="60"/>
    </row>
    <row r="16" spans="2:8" ht="20.100000000000001" customHeight="1" x14ac:dyDescent="0.25">
      <c r="B16" s="91" t="s">
        <v>26</v>
      </c>
      <c r="C16" s="91"/>
      <c r="D16" s="91"/>
      <c r="E16" s="91"/>
      <c r="F16" s="42">
        <v>384211</v>
      </c>
    </row>
    <row r="17" spans="2:8" ht="20.100000000000001" customHeight="1" x14ac:dyDescent="0.25">
      <c r="B17" s="91" t="s">
        <v>27</v>
      </c>
      <c r="C17" s="91"/>
      <c r="D17" s="91"/>
      <c r="E17" s="91"/>
      <c r="F17" s="42">
        <f>F15-F16</f>
        <v>6138669</v>
      </c>
    </row>
    <row r="18" spans="2:8" ht="20.100000000000001" customHeight="1" x14ac:dyDescent="0.25">
      <c r="B18" s="91" t="s">
        <v>2</v>
      </c>
      <c r="C18" s="91"/>
      <c r="D18" s="91"/>
      <c r="E18" s="91"/>
      <c r="F18" s="44">
        <f>F15*'31.1.2021'!F8</f>
        <v>6400249.9995033601</v>
      </c>
    </row>
    <row r="19" spans="2:8" ht="20.100000000000001" customHeight="1" x14ac:dyDescent="0.25">
      <c r="B19" s="91" t="s">
        <v>3</v>
      </c>
      <c r="C19" s="91"/>
      <c r="D19" s="91"/>
      <c r="E19" s="91"/>
      <c r="F19" s="43">
        <f>F16*'31.1.2021'!F8</f>
        <v>376987.841652642</v>
      </c>
    </row>
    <row r="20" spans="2:8" ht="20.100000000000001" customHeight="1" x14ac:dyDescent="0.25">
      <c r="B20" s="91" t="s">
        <v>6</v>
      </c>
      <c r="C20" s="91"/>
      <c r="D20" s="91"/>
      <c r="E20" s="91"/>
      <c r="F20" s="44">
        <f>F18-F19</f>
        <v>6023262.1578507181</v>
      </c>
    </row>
    <row r="21" spans="2:8" ht="20.100000000000001" customHeight="1" x14ac:dyDescent="0.25">
      <c r="B21" s="91" t="s">
        <v>21</v>
      </c>
      <c r="C21" s="91"/>
      <c r="D21" s="91"/>
      <c r="E21" s="91"/>
      <c r="F21" s="44">
        <v>0</v>
      </c>
    </row>
    <row r="22" spans="2:8" ht="20.100000000000001" customHeight="1" x14ac:dyDescent="0.25">
      <c r="B22" s="91" t="s">
        <v>22</v>
      </c>
      <c r="C22" s="91"/>
      <c r="D22" s="91"/>
      <c r="E22" s="91"/>
      <c r="F22" s="44">
        <v>0</v>
      </c>
    </row>
    <row r="23" spans="2:8" ht="20.100000000000001" customHeight="1" x14ac:dyDescent="0.25">
      <c r="B23" s="66" t="s">
        <v>19</v>
      </c>
      <c r="C23" s="67"/>
      <c r="D23" s="63"/>
      <c r="E23" s="63"/>
      <c r="F23" s="50"/>
    </row>
    <row r="24" spans="2:8" ht="20.100000000000001" customHeight="1" x14ac:dyDescent="0.25">
      <c r="B24" s="66" t="s">
        <v>20</v>
      </c>
      <c r="C24" s="67"/>
      <c r="D24" s="63"/>
      <c r="E24" s="63"/>
      <c r="F24" s="50"/>
    </row>
    <row r="25" spans="2:8" ht="20.100000000000001" customHeight="1" x14ac:dyDescent="0.25">
      <c r="B25" s="93" t="s">
        <v>24</v>
      </c>
      <c r="C25" s="93"/>
      <c r="D25" s="93"/>
      <c r="E25" s="93"/>
      <c r="F25" s="93"/>
    </row>
    <row r="26" spans="2:8" ht="20.100000000000001" customHeight="1" x14ac:dyDescent="0.25">
      <c r="B26" s="61"/>
      <c r="C26" s="62"/>
      <c r="D26" s="62"/>
      <c r="E26" s="62"/>
    </row>
    <row r="27" spans="2:8" ht="20.100000000000001" customHeight="1" x14ac:dyDescent="0.25">
      <c r="B27" s="68" t="s">
        <v>23</v>
      </c>
      <c r="C27" s="62"/>
      <c r="D27" s="62"/>
      <c r="E27" s="62"/>
    </row>
    <row r="28" spans="2:8" ht="20.100000000000001" customHeight="1" x14ac:dyDescent="0.25">
      <c r="B28" s="92" t="s">
        <v>5</v>
      </c>
      <c r="C28" s="92"/>
      <c r="D28" s="92"/>
      <c r="E28" s="92"/>
      <c r="F28" s="23">
        <v>77147329.680000007</v>
      </c>
      <c r="G28" s="72">
        <f>F28/F$32</f>
        <v>0.19789772756922125</v>
      </c>
      <c r="H28" s="65"/>
    </row>
    <row r="29" spans="2:8" ht="20.100000000000001" customHeight="1" x14ac:dyDescent="0.25">
      <c r="B29" s="92" t="s">
        <v>8</v>
      </c>
      <c r="C29" s="92"/>
      <c r="D29" s="92"/>
      <c r="E29" s="92"/>
      <c r="F29" s="23">
        <v>106467103.12</v>
      </c>
      <c r="G29" s="72">
        <f>F29/F$32</f>
        <v>0.27310858140807581</v>
      </c>
      <c r="H29" s="65"/>
    </row>
    <row r="30" spans="2:8" ht="20.100000000000001" customHeight="1" x14ac:dyDescent="0.25">
      <c r="B30" s="92" t="s">
        <v>7</v>
      </c>
      <c r="C30" s="92"/>
      <c r="D30" s="92"/>
      <c r="E30" s="92"/>
      <c r="F30" s="23">
        <v>205615856.19</v>
      </c>
      <c r="G30" s="72">
        <f>F30/F$32</f>
        <v>0.52744418842470542</v>
      </c>
      <c r="H30" s="65"/>
    </row>
    <row r="31" spans="2:8" ht="20.100000000000001" customHeight="1" x14ac:dyDescent="0.25">
      <c r="B31" s="92" t="s">
        <v>9</v>
      </c>
      <c r="C31" s="92"/>
      <c r="D31" s="92"/>
      <c r="E31" s="92"/>
      <c r="F31" s="23">
        <v>604049.31999999995</v>
      </c>
      <c r="G31" s="37">
        <f>F31/F$32</f>
        <v>1.5495025979975477E-3</v>
      </c>
      <c r="H31" s="65"/>
    </row>
    <row r="32" spans="2:8" ht="20.100000000000001" customHeight="1" x14ac:dyDescent="0.25">
      <c r="B32" s="87" t="s">
        <v>4</v>
      </c>
      <c r="C32" s="87"/>
      <c r="D32" s="87"/>
      <c r="E32" s="87"/>
      <c r="F32" s="25">
        <f>SUM(F28:F31)</f>
        <v>389834338.31</v>
      </c>
      <c r="G32" s="26">
        <f>SUM(G28:G31)</f>
        <v>1</v>
      </c>
      <c r="H32" s="65"/>
    </row>
    <row r="33" spans="8:8" ht="20.100000000000001" customHeight="1" x14ac:dyDescent="0.25">
      <c r="H33" s="65"/>
    </row>
    <row r="34" spans="8:8" ht="20.100000000000001" customHeight="1" x14ac:dyDescent="0.25"/>
    <row r="35" spans="8:8" ht="20.100000000000001" customHeight="1" x14ac:dyDescent="0.25"/>
    <row r="36" spans="8:8" ht="20.100000000000001" customHeight="1" x14ac:dyDescent="0.25"/>
    <row r="37" spans="8:8" ht="20.100000000000001" customHeight="1" x14ac:dyDescent="0.25"/>
    <row r="38" spans="8:8" ht="20.100000000000001" customHeight="1" x14ac:dyDescent="0.25"/>
    <row r="39" spans="8:8" ht="20.100000000000001" customHeight="1" x14ac:dyDescent="0.25"/>
    <row r="40" spans="8:8" ht="20.100000000000001" customHeight="1" x14ac:dyDescent="0.25"/>
    <row r="41" spans="8:8" ht="20.100000000000001" customHeight="1" x14ac:dyDescent="0.25"/>
    <row r="42" spans="8:8" ht="20.100000000000001" customHeight="1" x14ac:dyDescent="0.25"/>
    <row r="43" spans="8:8" ht="20.100000000000001" customHeight="1" x14ac:dyDescent="0.25"/>
    <row r="44" spans="8:8" ht="20.100000000000001" customHeight="1" x14ac:dyDescent="0.25"/>
    <row r="45" spans="8:8" ht="20.100000000000001" customHeight="1" x14ac:dyDescent="0.25"/>
    <row r="46" spans="8:8" ht="20.100000000000001" customHeight="1" x14ac:dyDescent="0.25"/>
    <row r="47" spans="8:8" ht="20.100000000000001" customHeight="1" x14ac:dyDescent="0.25"/>
    <row r="48" spans="8:8" ht="20.100000000000001" customHeight="1" x14ac:dyDescent="0.25"/>
    <row r="49" ht="20.100000000000001" customHeight="1" x14ac:dyDescent="0.25"/>
    <row r="50" ht="20.100000000000001" customHeight="1" x14ac:dyDescent="0.25"/>
    <row r="51" ht="20.100000000000001" customHeight="1" x14ac:dyDescent="0.25"/>
    <row r="52" ht="20.100000000000001" customHeight="1" x14ac:dyDescent="0.25"/>
    <row r="53" ht="20.100000000000001" customHeight="1" x14ac:dyDescent="0.25"/>
  </sheetData>
  <sheetProtection algorithmName="SHA-512" hashValue="8MZ5O3NntjsHOPxLCpGAjY4FCZBNuhLlPgfzb38go0PH14/xQAmudCggBYh3TWWl/8bPkldyBQdtPM/JFmEOWQ==" saltValue="GwJUy3LsTBTr/txQ9kWvRQ==" spinCount="100000" sheet="1" objects="1" scenarios="1"/>
  <mergeCells count="19">
    <mergeCell ref="B21:E21"/>
    <mergeCell ref="B8:E8"/>
    <mergeCell ref="B9:E9"/>
    <mergeCell ref="B10:E10"/>
    <mergeCell ref="B11:E11"/>
    <mergeCell ref="B12:E12"/>
    <mergeCell ref="B15:E15"/>
    <mergeCell ref="B16:E16"/>
    <mergeCell ref="B17:E17"/>
    <mergeCell ref="B18:E18"/>
    <mergeCell ref="B19:E19"/>
    <mergeCell ref="B20:E20"/>
    <mergeCell ref="B32:E32"/>
    <mergeCell ref="B22:E22"/>
    <mergeCell ref="B25:F25"/>
    <mergeCell ref="B28:E28"/>
    <mergeCell ref="B29:E29"/>
    <mergeCell ref="B30:E30"/>
    <mergeCell ref="B31:E31"/>
  </mergeCells>
  <pageMargins left="0.7" right="0.7" top="0.78740157499999996" bottom="0.78740157499999996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0A6AD4-1730-4DDF-9627-D05B560176B4}">
  <dimension ref="B2:H53"/>
  <sheetViews>
    <sheetView workbookViewId="0">
      <selection activeCell="F8" sqref="F8"/>
    </sheetView>
  </sheetViews>
  <sheetFormatPr defaultColWidth="8.85546875" defaultRowHeight="15" x14ac:dyDescent="0.25"/>
  <cols>
    <col min="1" max="1" width="2.85546875" style="48" customWidth="1"/>
    <col min="2" max="5" width="15.85546875" style="48" customWidth="1"/>
    <col min="6" max="6" width="20.85546875" style="48" customWidth="1"/>
    <col min="7" max="8" width="17.42578125" style="48" bestFit="1" customWidth="1"/>
    <col min="9" max="9" width="8.85546875" style="48"/>
    <col min="10" max="10" width="11" style="48" bestFit="1" customWidth="1"/>
    <col min="11" max="11" width="12" style="48" bestFit="1" customWidth="1"/>
    <col min="12" max="16384" width="8.85546875" style="48"/>
  </cols>
  <sheetData>
    <row r="2" spans="2:8" ht="18.75" x14ac:dyDescent="0.3">
      <c r="B2" s="47"/>
      <c r="D2" s="47"/>
      <c r="E2" s="47" t="s">
        <v>13</v>
      </c>
    </row>
    <row r="4" spans="2:8" ht="20.100000000000001" customHeight="1" x14ac:dyDescent="0.25">
      <c r="B4" s="49"/>
      <c r="C4" s="50"/>
      <c r="D4" s="49"/>
      <c r="E4" s="49" t="s">
        <v>14</v>
      </c>
      <c r="F4" s="50"/>
    </row>
    <row r="5" spans="2:8" ht="20.100000000000001" customHeight="1" x14ac:dyDescent="0.25">
      <c r="B5" s="51"/>
      <c r="C5" s="52"/>
      <c r="D5" s="51"/>
      <c r="E5" s="53" t="s">
        <v>16</v>
      </c>
      <c r="F5" s="54" t="s">
        <v>15</v>
      </c>
    </row>
    <row r="6" spans="2:8" ht="20.100000000000001" customHeight="1" x14ac:dyDescent="0.25">
      <c r="B6" s="51"/>
      <c r="C6" s="55"/>
      <c r="D6" s="51"/>
      <c r="E6" s="53" t="s">
        <v>17</v>
      </c>
      <c r="F6" s="56">
        <v>44286</v>
      </c>
    </row>
    <row r="7" spans="2:8" ht="20.100000000000001" customHeight="1" x14ac:dyDescent="0.25">
      <c r="B7" s="57"/>
      <c r="C7" s="58"/>
      <c r="D7" s="50"/>
      <c r="E7" s="58"/>
      <c r="F7" s="58"/>
    </row>
    <row r="8" spans="2:8" ht="20.100000000000001" customHeight="1" x14ac:dyDescent="0.25">
      <c r="B8" s="92" t="s">
        <v>0</v>
      </c>
      <c r="C8" s="92"/>
      <c r="D8" s="92"/>
      <c r="E8" s="92"/>
      <c r="F8" s="14">
        <v>1.0068999999999999</v>
      </c>
    </row>
    <row r="9" spans="2:8" ht="20.100000000000001" customHeight="1" x14ac:dyDescent="0.25">
      <c r="B9" s="92" t="s">
        <v>10</v>
      </c>
      <c r="C9" s="92"/>
      <c r="D9" s="92"/>
      <c r="E9" s="92"/>
      <c r="F9" s="15">
        <v>291532236.74000001</v>
      </c>
    </row>
    <row r="10" spans="2:8" ht="20.100000000000001" customHeight="1" x14ac:dyDescent="0.25">
      <c r="B10" s="92" t="s">
        <v>1</v>
      </c>
      <c r="C10" s="92"/>
      <c r="D10" s="92"/>
      <c r="E10" s="92"/>
      <c r="F10" s="69">
        <v>289526295</v>
      </c>
      <c r="G10" s="59"/>
    </row>
    <row r="11" spans="2:8" ht="20.100000000000001" customHeight="1" x14ac:dyDescent="0.25">
      <c r="B11" s="92" t="s">
        <v>11</v>
      </c>
      <c r="C11" s="92"/>
      <c r="D11" s="92"/>
      <c r="E11" s="92"/>
      <c r="F11" s="69">
        <f>F10+F12</f>
        <v>491151131</v>
      </c>
    </row>
    <row r="12" spans="2:8" ht="20.100000000000001" customHeight="1" x14ac:dyDescent="0.25">
      <c r="B12" s="92" t="s">
        <v>12</v>
      </c>
      <c r="C12" s="92"/>
      <c r="D12" s="92"/>
      <c r="E12" s="92"/>
      <c r="F12" s="69">
        <f>'28.2.2021'!F12+F16</f>
        <v>201624836</v>
      </c>
    </row>
    <row r="13" spans="2:8" ht="20.100000000000001" customHeight="1" x14ac:dyDescent="0.25">
      <c r="B13" s="61"/>
      <c r="C13" s="62"/>
      <c r="D13" s="62"/>
      <c r="E13" s="62"/>
    </row>
    <row r="14" spans="2:8" ht="20.100000000000001" customHeight="1" x14ac:dyDescent="0.25">
      <c r="B14" s="57" t="s">
        <v>41</v>
      </c>
      <c r="C14" s="57"/>
      <c r="D14" s="63"/>
      <c r="E14" s="63"/>
      <c r="F14" s="64"/>
    </row>
    <row r="15" spans="2:8" ht="20.100000000000001" customHeight="1" x14ac:dyDescent="0.25">
      <c r="B15" s="91" t="s">
        <v>25</v>
      </c>
      <c r="C15" s="91"/>
      <c r="D15" s="91"/>
      <c r="E15" s="91"/>
      <c r="F15" s="46">
        <v>2533471</v>
      </c>
      <c r="G15" s="65"/>
      <c r="H15" s="60"/>
    </row>
    <row r="16" spans="2:8" ht="20.100000000000001" customHeight="1" x14ac:dyDescent="0.25">
      <c r="B16" s="91" t="s">
        <v>26</v>
      </c>
      <c r="C16" s="91"/>
      <c r="D16" s="91"/>
      <c r="E16" s="91"/>
      <c r="F16" s="42">
        <v>100000</v>
      </c>
    </row>
    <row r="17" spans="2:8" ht="20.100000000000001" customHeight="1" x14ac:dyDescent="0.25">
      <c r="B17" s="91" t="s">
        <v>27</v>
      </c>
      <c r="C17" s="91"/>
      <c r="D17" s="91"/>
      <c r="E17" s="91"/>
      <c r="F17" s="42">
        <f>F15-F16</f>
        <v>2433471</v>
      </c>
    </row>
    <row r="18" spans="2:8" ht="20.100000000000001" customHeight="1" x14ac:dyDescent="0.25">
      <c r="B18" s="91" t="s">
        <v>2</v>
      </c>
      <c r="C18" s="91"/>
      <c r="D18" s="91"/>
      <c r="E18" s="91"/>
      <c r="F18" s="44">
        <f>F15*'28.2.2021'!F8</f>
        <v>2497749.0589000001</v>
      </c>
    </row>
    <row r="19" spans="2:8" ht="20.100000000000001" customHeight="1" x14ac:dyDescent="0.25">
      <c r="B19" s="91" t="s">
        <v>3</v>
      </c>
      <c r="C19" s="91"/>
      <c r="D19" s="91"/>
      <c r="E19" s="91"/>
      <c r="F19" s="43">
        <f>F16*'28.2.2021'!F8</f>
        <v>98590</v>
      </c>
    </row>
    <row r="20" spans="2:8" ht="20.100000000000001" customHeight="1" x14ac:dyDescent="0.25">
      <c r="B20" s="91" t="s">
        <v>6</v>
      </c>
      <c r="C20" s="91"/>
      <c r="D20" s="91"/>
      <c r="E20" s="91"/>
      <c r="F20" s="44">
        <f>F18-F19</f>
        <v>2399159.0589000001</v>
      </c>
    </row>
    <row r="21" spans="2:8" ht="20.100000000000001" customHeight="1" x14ac:dyDescent="0.25">
      <c r="B21" s="91" t="s">
        <v>21</v>
      </c>
      <c r="C21" s="91"/>
      <c r="D21" s="91"/>
      <c r="E21" s="91"/>
      <c r="F21" s="44">
        <v>0</v>
      </c>
    </row>
    <row r="22" spans="2:8" ht="20.100000000000001" customHeight="1" x14ac:dyDescent="0.25">
      <c r="B22" s="91" t="s">
        <v>22</v>
      </c>
      <c r="C22" s="91"/>
      <c r="D22" s="91"/>
      <c r="E22" s="91"/>
      <c r="F22" s="44">
        <v>0</v>
      </c>
    </row>
    <row r="23" spans="2:8" ht="20.100000000000001" customHeight="1" x14ac:dyDescent="0.25">
      <c r="B23" s="66" t="s">
        <v>19</v>
      </c>
      <c r="C23" s="67"/>
      <c r="D23" s="63"/>
      <c r="E23" s="63"/>
      <c r="F23" s="50"/>
    </row>
    <row r="24" spans="2:8" ht="20.100000000000001" customHeight="1" x14ac:dyDescent="0.25">
      <c r="B24" s="66" t="s">
        <v>20</v>
      </c>
      <c r="C24" s="67"/>
      <c r="D24" s="63"/>
      <c r="E24" s="63"/>
      <c r="F24" s="50"/>
    </row>
    <row r="25" spans="2:8" ht="20.100000000000001" customHeight="1" x14ac:dyDescent="0.25">
      <c r="B25" s="93" t="s">
        <v>24</v>
      </c>
      <c r="C25" s="93"/>
      <c r="D25" s="93"/>
      <c r="E25" s="93"/>
      <c r="F25" s="93"/>
    </row>
    <row r="26" spans="2:8" ht="20.100000000000001" customHeight="1" x14ac:dyDescent="0.25">
      <c r="B26" s="61"/>
      <c r="C26" s="62"/>
      <c r="D26" s="62"/>
      <c r="E26" s="62"/>
    </row>
    <row r="27" spans="2:8" ht="20.100000000000001" customHeight="1" x14ac:dyDescent="0.25">
      <c r="B27" s="68" t="s">
        <v>23</v>
      </c>
      <c r="C27" s="62"/>
      <c r="D27" s="62"/>
      <c r="E27" s="62"/>
    </row>
    <row r="28" spans="2:8" ht="20.100000000000001" customHeight="1" x14ac:dyDescent="0.25">
      <c r="B28" s="92" t="s">
        <v>5</v>
      </c>
      <c r="C28" s="92"/>
      <c r="D28" s="92"/>
      <c r="E28" s="92"/>
      <c r="F28" s="23">
        <v>30145715</v>
      </c>
      <c r="G28" s="72">
        <f>F28/F$32</f>
        <v>8.644311069011569E-2</v>
      </c>
      <c r="H28" s="65"/>
    </row>
    <row r="29" spans="2:8" ht="20.100000000000001" customHeight="1" x14ac:dyDescent="0.25">
      <c r="B29" s="92" t="s">
        <v>8</v>
      </c>
      <c r="C29" s="92"/>
      <c r="D29" s="92"/>
      <c r="E29" s="92"/>
      <c r="F29" s="23">
        <v>106714799.65000001</v>
      </c>
      <c r="G29" s="72">
        <f t="shared" ref="G29:G31" si="0">F29/F$32</f>
        <v>0.30600565415079622</v>
      </c>
      <c r="H29" s="65"/>
    </row>
    <row r="30" spans="2:8" ht="20.100000000000001" customHeight="1" x14ac:dyDescent="0.25">
      <c r="B30" s="92" t="s">
        <v>7</v>
      </c>
      <c r="C30" s="92"/>
      <c r="D30" s="92"/>
      <c r="E30" s="92"/>
      <c r="F30" s="23">
        <v>211697726.93000001</v>
      </c>
      <c r="G30" s="72">
        <f t="shared" si="0"/>
        <v>0.60704514860091641</v>
      </c>
      <c r="H30" s="65"/>
    </row>
    <row r="31" spans="2:8" ht="20.100000000000001" customHeight="1" x14ac:dyDescent="0.25">
      <c r="B31" s="92" t="s">
        <v>9</v>
      </c>
      <c r="C31" s="92"/>
      <c r="D31" s="92"/>
      <c r="E31" s="92"/>
      <c r="F31" s="23">
        <v>176489.96</v>
      </c>
      <c r="G31" s="37">
        <f t="shared" si="0"/>
        <v>5.0608655817167012E-4</v>
      </c>
      <c r="H31" s="65"/>
    </row>
    <row r="32" spans="2:8" ht="20.100000000000001" customHeight="1" x14ac:dyDescent="0.25">
      <c r="B32" s="87" t="s">
        <v>4</v>
      </c>
      <c r="C32" s="87"/>
      <c r="D32" s="87"/>
      <c r="E32" s="87"/>
      <c r="F32" s="25">
        <f>SUM(F28:F31)</f>
        <v>348734731.54000002</v>
      </c>
      <c r="G32" s="26">
        <f>SUM(G28:G31)</f>
        <v>1</v>
      </c>
      <c r="H32" s="65"/>
    </row>
    <row r="33" spans="8:8" ht="20.100000000000001" customHeight="1" x14ac:dyDescent="0.25">
      <c r="H33" s="65"/>
    </row>
    <row r="34" spans="8:8" ht="20.100000000000001" customHeight="1" x14ac:dyDescent="0.25"/>
    <row r="35" spans="8:8" ht="20.100000000000001" customHeight="1" x14ac:dyDescent="0.25"/>
    <row r="36" spans="8:8" ht="20.100000000000001" customHeight="1" x14ac:dyDescent="0.25"/>
    <row r="37" spans="8:8" ht="20.100000000000001" customHeight="1" x14ac:dyDescent="0.25"/>
    <row r="38" spans="8:8" ht="20.100000000000001" customHeight="1" x14ac:dyDescent="0.25"/>
    <row r="39" spans="8:8" ht="20.100000000000001" customHeight="1" x14ac:dyDescent="0.25"/>
    <row r="40" spans="8:8" ht="20.100000000000001" customHeight="1" x14ac:dyDescent="0.25"/>
    <row r="41" spans="8:8" ht="20.100000000000001" customHeight="1" x14ac:dyDescent="0.25"/>
    <row r="42" spans="8:8" ht="20.100000000000001" customHeight="1" x14ac:dyDescent="0.25"/>
    <row r="43" spans="8:8" ht="20.100000000000001" customHeight="1" x14ac:dyDescent="0.25"/>
    <row r="44" spans="8:8" ht="20.100000000000001" customHeight="1" x14ac:dyDescent="0.25"/>
    <row r="45" spans="8:8" ht="20.100000000000001" customHeight="1" x14ac:dyDescent="0.25"/>
    <row r="46" spans="8:8" ht="20.100000000000001" customHeight="1" x14ac:dyDescent="0.25"/>
    <row r="47" spans="8:8" ht="20.100000000000001" customHeight="1" x14ac:dyDescent="0.25"/>
    <row r="48" spans="8:8" ht="20.100000000000001" customHeight="1" x14ac:dyDescent="0.25"/>
    <row r="49" ht="20.100000000000001" customHeight="1" x14ac:dyDescent="0.25"/>
    <row r="50" ht="20.100000000000001" customHeight="1" x14ac:dyDescent="0.25"/>
    <row r="51" ht="20.100000000000001" customHeight="1" x14ac:dyDescent="0.25"/>
    <row r="52" ht="20.100000000000001" customHeight="1" x14ac:dyDescent="0.25"/>
    <row r="53" ht="20.100000000000001" customHeight="1" x14ac:dyDescent="0.25"/>
  </sheetData>
  <sheetProtection algorithmName="SHA-512" hashValue="dwNnCTbPgfj0vtjUGwdbR5DxgaiBy0GjkgMxoV2LmuJaZzvtzWcPO5j50SP9nolXzIxiaqMtqk+Iu++Shtt8ug==" saltValue="7l46WvyViNigG/NRThv7Wg==" spinCount="100000" sheet="1" objects="1" scenarios="1"/>
  <mergeCells count="19">
    <mergeCell ref="B32:E32"/>
    <mergeCell ref="B22:E22"/>
    <mergeCell ref="B25:F25"/>
    <mergeCell ref="B28:E28"/>
    <mergeCell ref="B29:E29"/>
    <mergeCell ref="B30:E30"/>
    <mergeCell ref="B31:E31"/>
    <mergeCell ref="B21:E21"/>
    <mergeCell ref="B8:E8"/>
    <mergeCell ref="B9:E9"/>
    <mergeCell ref="B10:E10"/>
    <mergeCell ref="B11:E11"/>
    <mergeCell ref="B12:E12"/>
    <mergeCell ref="B15:E15"/>
    <mergeCell ref="B16:E16"/>
    <mergeCell ref="B17:E17"/>
    <mergeCell ref="B18:E18"/>
    <mergeCell ref="B19:E19"/>
    <mergeCell ref="B20:E20"/>
  </mergeCells>
  <pageMargins left="0.7" right="0.7" top="0.78740157499999996" bottom="0.78740157499999996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E738E4-14F7-44C7-8A3B-FBC0FDA7FDC5}">
  <dimension ref="B2:H53"/>
  <sheetViews>
    <sheetView workbookViewId="0">
      <selection activeCell="F8" sqref="F8"/>
    </sheetView>
  </sheetViews>
  <sheetFormatPr defaultColWidth="8.85546875" defaultRowHeight="15" x14ac:dyDescent="0.25"/>
  <cols>
    <col min="1" max="1" width="2.85546875" style="48" customWidth="1"/>
    <col min="2" max="5" width="15.85546875" style="48" customWidth="1"/>
    <col min="6" max="6" width="20.85546875" style="48" customWidth="1"/>
    <col min="7" max="8" width="17.42578125" style="48" bestFit="1" customWidth="1"/>
    <col min="9" max="9" width="8.85546875" style="48"/>
    <col min="10" max="10" width="11" style="48" bestFit="1" customWidth="1"/>
    <col min="11" max="11" width="12" style="48" bestFit="1" customWidth="1"/>
    <col min="12" max="16384" width="8.85546875" style="48"/>
  </cols>
  <sheetData>
    <row r="2" spans="2:8" ht="18.75" x14ac:dyDescent="0.3">
      <c r="B2" s="47"/>
      <c r="D2" s="47"/>
      <c r="E2" s="47" t="s">
        <v>13</v>
      </c>
    </row>
    <row r="4" spans="2:8" ht="20.100000000000001" customHeight="1" x14ac:dyDescent="0.25">
      <c r="B4" s="49"/>
      <c r="C4" s="50"/>
      <c r="D4" s="49"/>
      <c r="E4" s="49" t="s">
        <v>14</v>
      </c>
      <c r="F4" s="50"/>
    </row>
    <row r="5" spans="2:8" ht="20.100000000000001" customHeight="1" x14ac:dyDescent="0.25">
      <c r="B5" s="51"/>
      <c r="C5" s="52"/>
      <c r="D5" s="51"/>
      <c r="E5" s="53" t="s">
        <v>16</v>
      </c>
      <c r="F5" s="54" t="s">
        <v>15</v>
      </c>
    </row>
    <row r="6" spans="2:8" ht="20.100000000000001" customHeight="1" x14ac:dyDescent="0.25">
      <c r="B6" s="51"/>
      <c r="C6" s="55"/>
      <c r="D6" s="51"/>
      <c r="E6" s="53" t="s">
        <v>17</v>
      </c>
      <c r="F6" s="56">
        <v>44316</v>
      </c>
    </row>
    <row r="7" spans="2:8" ht="20.100000000000001" customHeight="1" x14ac:dyDescent="0.25">
      <c r="B7" s="57"/>
      <c r="C7" s="58"/>
      <c r="D7" s="50"/>
      <c r="E7" s="58"/>
      <c r="F7" s="58"/>
    </row>
    <row r="8" spans="2:8" ht="20.100000000000001" customHeight="1" x14ac:dyDescent="0.25">
      <c r="B8" s="92" t="s">
        <v>0</v>
      </c>
      <c r="C8" s="92"/>
      <c r="D8" s="92"/>
      <c r="E8" s="92"/>
      <c r="F8" s="14">
        <v>1.0145</v>
      </c>
    </row>
    <row r="9" spans="2:8" ht="20.100000000000001" customHeight="1" x14ac:dyDescent="0.25">
      <c r="B9" s="92" t="s">
        <v>10</v>
      </c>
      <c r="C9" s="92"/>
      <c r="D9" s="92"/>
      <c r="E9" s="92"/>
      <c r="F9" s="15">
        <v>293720978.83999997</v>
      </c>
    </row>
    <row r="10" spans="2:8" ht="20.100000000000001" customHeight="1" x14ac:dyDescent="0.25">
      <c r="B10" s="92" t="s">
        <v>1</v>
      </c>
      <c r="C10" s="92"/>
      <c r="D10" s="92"/>
      <c r="E10" s="92"/>
      <c r="F10" s="69">
        <v>289526295</v>
      </c>
      <c r="G10" s="59"/>
    </row>
    <row r="11" spans="2:8" ht="20.100000000000001" customHeight="1" x14ac:dyDescent="0.25">
      <c r="B11" s="92" t="s">
        <v>11</v>
      </c>
      <c r="C11" s="92"/>
      <c r="D11" s="92"/>
      <c r="E11" s="92"/>
      <c r="F11" s="69">
        <f>F10+F12</f>
        <v>493145866</v>
      </c>
    </row>
    <row r="12" spans="2:8" ht="20.100000000000001" customHeight="1" x14ac:dyDescent="0.25">
      <c r="B12" s="92" t="s">
        <v>12</v>
      </c>
      <c r="C12" s="92"/>
      <c r="D12" s="92"/>
      <c r="E12" s="92"/>
      <c r="F12" s="69">
        <f>'31.3.2021'!F12+F16</f>
        <v>203619571</v>
      </c>
    </row>
    <row r="13" spans="2:8" ht="20.100000000000001" customHeight="1" x14ac:dyDescent="0.25">
      <c r="B13" s="61"/>
      <c r="C13" s="62"/>
      <c r="D13" s="62"/>
      <c r="E13" s="62"/>
    </row>
    <row r="14" spans="2:8" ht="20.100000000000001" customHeight="1" x14ac:dyDescent="0.25">
      <c r="B14" s="57" t="s">
        <v>42</v>
      </c>
      <c r="C14" s="57"/>
      <c r="D14" s="63"/>
      <c r="E14" s="63"/>
      <c r="F14" s="64"/>
    </row>
    <row r="15" spans="2:8" ht="20.100000000000001" customHeight="1" x14ac:dyDescent="0.25">
      <c r="B15" s="91" t="s">
        <v>25</v>
      </c>
      <c r="C15" s="91"/>
      <c r="D15" s="91"/>
      <c r="E15" s="91"/>
      <c r="F15" s="79">
        <v>1252110</v>
      </c>
      <c r="G15" s="65"/>
      <c r="H15" s="60"/>
    </row>
    <row r="16" spans="2:8" ht="20.100000000000001" customHeight="1" x14ac:dyDescent="0.25">
      <c r="B16" s="91" t="s">
        <v>26</v>
      </c>
      <c r="C16" s="91"/>
      <c r="D16" s="91"/>
      <c r="E16" s="91"/>
      <c r="F16" s="80">
        <v>1994735</v>
      </c>
    </row>
    <row r="17" spans="2:8" ht="20.100000000000001" customHeight="1" x14ac:dyDescent="0.25">
      <c r="B17" s="91" t="s">
        <v>27</v>
      </c>
      <c r="C17" s="91"/>
      <c r="D17" s="91"/>
      <c r="E17" s="91"/>
      <c r="F17" s="80">
        <f>F15-F16</f>
        <v>-742625</v>
      </c>
    </row>
    <row r="18" spans="2:8" ht="20.100000000000001" customHeight="1" x14ac:dyDescent="0.25">
      <c r="B18" s="91" t="s">
        <v>2</v>
      </c>
      <c r="C18" s="91"/>
      <c r="D18" s="91"/>
      <c r="E18" s="91"/>
      <c r="F18" s="21">
        <f>F15*'31.3.2021'!F8</f>
        <v>1260749.5589999999</v>
      </c>
    </row>
    <row r="19" spans="2:8" ht="20.100000000000001" customHeight="1" x14ac:dyDescent="0.25">
      <c r="B19" s="91" t="s">
        <v>3</v>
      </c>
      <c r="C19" s="91"/>
      <c r="D19" s="91"/>
      <c r="E19" s="91"/>
      <c r="F19" s="22">
        <f>F16*'31.3.2021'!F8</f>
        <v>2008498.6714999997</v>
      </c>
    </row>
    <row r="20" spans="2:8" ht="20.100000000000001" customHeight="1" x14ac:dyDescent="0.25">
      <c r="B20" s="91" t="s">
        <v>6</v>
      </c>
      <c r="C20" s="91"/>
      <c r="D20" s="91"/>
      <c r="E20" s="91"/>
      <c r="F20" s="21">
        <f>F18-F19</f>
        <v>-747749.11249999981</v>
      </c>
    </row>
    <row r="21" spans="2:8" ht="20.100000000000001" customHeight="1" x14ac:dyDescent="0.25">
      <c r="B21" s="91" t="s">
        <v>21</v>
      </c>
      <c r="C21" s="91"/>
      <c r="D21" s="91"/>
      <c r="E21" s="91"/>
      <c r="F21" s="21">
        <v>0</v>
      </c>
    </row>
    <row r="22" spans="2:8" ht="20.100000000000001" customHeight="1" x14ac:dyDescent="0.25">
      <c r="B22" s="91" t="s">
        <v>22</v>
      </c>
      <c r="C22" s="91"/>
      <c r="D22" s="91"/>
      <c r="E22" s="91"/>
      <c r="F22" s="21">
        <v>0</v>
      </c>
    </row>
    <row r="23" spans="2:8" ht="20.100000000000001" customHeight="1" x14ac:dyDescent="0.25">
      <c r="B23" s="66" t="s">
        <v>19</v>
      </c>
      <c r="C23" s="67"/>
      <c r="D23" s="63"/>
      <c r="E23" s="63"/>
      <c r="F23" s="50"/>
    </row>
    <row r="24" spans="2:8" ht="20.100000000000001" customHeight="1" x14ac:dyDescent="0.25">
      <c r="B24" s="66" t="s">
        <v>20</v>
      </c>
      <c r="C24" s="67"/>
      <c r="D24" s="63"/>
      <c r="E24" s="63"/>
      <c r="F24" s="50"/>
    </row>
    <row r="25" spans="2:8" ht="20.100000000000001" customHeight="1" x14ac:dyDescent="0.25">
      <c r="B25" s="93" t="s">
        <v>24</v>
      </c>
      <c r="C25" s="93"/>
      <c r="D25" s="93"/>
      <c r="E25" s="93"/>
      <c r="F25" s="93"/>
    </row>
    <row r="26" spans="2:8" ht="20.100000000000001" customHeight="1" x14ac:dyDescent="0.25">
      <c r="B26" s="61"/>
      <c r="C26" s="62"/>
      <c r="D26" s="62"/>
      <c r="E26" s="62"/>
    </row>
    <row r="27" spans="2:8" ht="20.100000000000001" customHeight="1" x14ac:dyDescent="0.25">
      <c r="B27" s="68" t="s">
        <v>23</v>
      </c>
      <c r="C27" s="62"/>
      <c r="D27" s="62"/>
      <c r="E27" s="62"/>
    </row>
    <row r="28" spans="2:8" ht="20.100000000000001" customHeight="1" x14ac:dyDescent="0.25">
      <c r="B28" s="92" t="s">
        <v>5</v>
      </c>
      <c r="C28" s="92"/>
      <c r="D28" s="92"/>
      <c r="E28" s="92"/>
      <c r="F28" s="23">
        <v>68186967.590000004</v>
      </c>
      <c r="G28" s="72">
        <f>F28/F$32</f>
        <v>0.17550879464306152</v>
      </c>
      <c r="H28" s="65"/>
    </row>
    <row r="29" spans="2:8" ht="20.100000000000001" customHeight="1" x14ac:dyDescent="0.25">
      <c r="B29" s="92" t="s">
        <v>8</v>
      </c>
      <c r="C29" s="92"/>
      <c r="D29" s="92"/>
      <c r="E29" s="92"/>
      <c r="F29" s="23">
        <v>106085601.56999999</v>
      </c>
      <c r="G29" s="72">
        <f t="shared" ref="G29:G31" si="0">F29/F$32</f>
        <v>0.27305739965572756</v>
      </c>
      <c r="H29" s="65"/>
    </row>
    <row r="30" spans="2:8" ht="20.100000000000001" customHeight="1" x14ac:dyDescent="0.25">
      <c r="B30" s="92" t="s">
        <v>7</v>
      </c>
      <c r="C30" s="92"/>
      <c r="D30" s="92"/>
      <c r="E30" s="92"/>
      <c r="F30" s="23">
        <v>211992743.19</v>
      </c>
      <c r="G30" s="72">
        <f t="shared" si="0"/>
        <v>0.54565545507276003</v>
      </c>
      <c r="H30" s="65"/>
    </row>
    <row r="31" spans="2:8" ht="20.100000000000001" customHeight="1" x14ac:dyDescent="0.25">
      <c r="B31" s="92" t="s">
        <v>9</v>
      </c>
      <c r="C31" s="92"/>
      <c r="D31" s="92"/>
      <c r="E31" s="92"/>
      <c r="F31" s="23">
        <v>2244948.5099999998</v>
      </c>
      <c r="G31" s="72">
        <f t="shared" si="0"/>
        <v>5.7783506284508884E-3</v>
      </c>
      <c r="H31" s="65"/>
    </row>
    <row r="32" spans="2:8" ht="20.100000000000001" customHeight="1" x14ac:dyDescent="0.25">
      <c r="B32" s="87" t="s">
        <v>4</v>
      </c>
      <c r="C32" s="87"/>
      <c r="D32" s="87"/>
      <c r="E32" s="87"/>
      <c r="F32" s="25">
        <f>SUM(F28:F31)</f>
        <v>388510260.86000001</v>
      </c>
      <c r="G32" s="26">
        <f>SUM(G28:G31)</f>
        <v>1</v>
      </c>
      <c r="H32" s="65"/>
    </row>
    <row r="33" spans="8:8" ht="20.100000000000001" customHeight="1" x14ac:dyDescent="0.25">
      <c r="H33" s="65"/>
    </row>
    <row r="34" spans="8:8" ht="20.100000000000001" customHeight="1" x14ac:dyDescent="0.25"/>
    <row r="35" spans="8:8" ht="20.100000000000001" customHeight="1" x14ac:dyDescent="0.25"/>
    <row r="36" spans="8:8" ht="20.100000000000001" customHeight="1" x14ac:dyDescent="0.25"/>
    <row r="37" spans="8:8" ht="20.100000000000001" customHeight="1" x14ac:dyDescent="0.25"/>
    <row r="38" spans="8:8" ht="20.100000000000001" customHeight="1" x14ac:dyDescent="0.25"/>
    <row r="39" spans="8:8" ht="20.100000000000001" customHeight="1" x14ac:dyDescent="0.25"/>
    <row r="40" spans="8:8" ht="20.100000000000001" customHeight="1" x14ac:dyDescent="0.25"/>
    <row r="41" spans="8:8" ht="20.100000000000001" customHeight="1" x14ac:dyDescent="0.25"/>
    <row r="42" spans="8:8" ht="20.100000000000001" customHeight="1" x14ac:dyDescent="0.25"/>
    <row r="43" spans="8:8" ht="20.100000000000001" customHeight="1" x14ac:dyDescent="0.25"/>
    <row r="44" spans="8:8" ht="20.100000000000001" customHeight="1" x14ac:dyDescent="0.25"/>
    <row r="45" spans="8:8" ht="20.100000000000001" customHeight="1" x14ac:dyDescent="0.25"/>
    <row r="46" spans="8:8" ht="20.100000000000001" customHeight="1" x14ac:dyDescent="0.25"/>
    <row r="47" spans="8:8" ht="20.100000000000001" customHeight="1" x14ac:dyDescent="0.25"/>
    <row r="48" spans="8:8" ht="20.100000000000001" customHeight="1" x14ac:dyDescent="0.25"/>
    <row r="49" ht="20.100000000000001" customHeight="1" x14ac:dyDescent="0.25"/>
    <row r="50" ht="20.100000000000001" customHeight="1" x14ac:dyDescent="0.25"/>
    <row r="51" ht="20.100000000000001" customHeight="1" x14ac:dyDescent="0.25"/>
    <row r="52" ht="20.100000000000001" customHeight="1" x14ac:dyDescent="0.25"/>
    <row r="53" ht="20.100000000000001" customHeight="1" x14ac:dyDescent="0.25"/>
  </sheetData>
  <sheetProtection algorithmName="SHA-512" hashValue="TAQTfGwNSUDOlqrz38yJu0nBlCe9l/Yc+YsUZE5fy4+kllCwj/a6gYrzi19eCHBVGOqMTLmkreFegkjgc5DcAA==" saltValue="TWrPLALaPVMVhd8bDwzAdw==" spinCount="100000" sheet="1" objects="1" scenarios="1"/>
  <mergeCells count="19">
    <mergeCell ref="B21:E21"/>
    <mergeCell ref="B8:E8"/>
    <mergeCell ref="B9:E9"/>
    <mergeCell ref="B10:E10"/>
    <mergeCell ref="B11:E11"/>
    <mergeCell ref="B12:E12"/>
    <mergeCell ref="B15:E15"/>
    <mergeCell ref="B16:E16"/>
    <mergeCell ref="B17:E17"/>
    <mergeCell ref="B18:E18"/>
    <mergeCell ref="B19:E19"/>
    <mergeCell ref="B20:E20"/>
    <mergeCell ref="B32:E32"/>
    <mergeCell ref="B22:E22"/>
    <mergeCell ref="B25:F25"/>
    <mergeCell ref="B28:E28"/>
    <mergeCell ref="B29:E29"/>
    <mergeCell ref="B30:E30"/>
    <mergeCell ref="B31:E31"/>
  </mergeCells>
  <pageMargins left="0.7" right="0.7" top="0.78740157499999996" bottom="0.78740157499999996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5DF833-85FE-452C-BAC2-599B00AC7527}">
  <dimension ref="B2:H53"/>
  <sheetViews>
    <sheetView workbookViewId="0">
      <selection activeCell="F8" sqref="F8"/>
    </sheetView>
  </sheetViews>
  <sheetFormatPr defaultColWidth="8.85546875" defaultRowHeight="15" x14ac:dyDescent="0.25"/>
  <cols>
    <col min="1" max="1" width="2.85546875" style="48" customWidth="1"/>
    <col min="2" max="5" width="15.85546875" style="48" customWidth="1"/>
    <col min="6" max="6" width="20.85546875" style="48" customWidth="1"/>
    <col min="7" max="8" width="17.42578125" style="48" bestFit="1" customWidth="1"/>
    <col min="9" max="9" width="8.85546875" style="48"/>
    <col min="10" max="10" width="11" style="48" bestFit="1" customWidth="1"/>
    <col min="11" max="11" width="12" style="48" bestFit="1" customWidth="1"/>
    <col min="12" max="16384" width="8.85546875" style="48"/>
  </cols>
  <sheetData>
    <row r="2" spans="2:8" ht="18.75" x14ac:dyDescent="0.3">
      <c r="B2" s="47"/>
      <c r="D2" s="47"/>
      <c r="E2" s="47" t="s">
        <v>13</v>
      </c>
    </row>
    <row r="4" spans="2:8" ht="20.100000000000001" customHeight="1" x14ac:dyDescent="0.25">
      <c r="B4" s="49"/>
      <c r="C4" s="50"/>
      <c r="D4" s="49"/>
      <c r="E4" s="49" t="s">
        <v>14</v>
      </c>
      <c r="F4" s="50"/>
    </row>
    <row r="5" spans="2:8" ht="20.100000000000001" customHeight="1" x14ac:dyDescent="0.25">
      <c r="B5" s="51"/>
      <c r="C5" s="52"/>
      <c r="D5" s="51"/>
      <c r="E5" s="53" t="s">
        <v>16</v>
      </c>
      <c r="F5" s="54" t="s">
        <v>15</v>
      </c>
    </row>
    <row r="6" spans="2:8" ht="20.100000000000001" customHeight="1" x14ac:dyDescent="0.25">
      <c r="B6" s="51"/>
      <c r="C6" s="55"/>
      <c r="D6" s="51"/>
      <c r="E6" s="53" t="s">
        <v>17</v>
      </c>
      <c r="F6" s="56">
        <v>44347</v>
      </c>
    </row>
    <row r="7" spans="2:8" ht="20.100000000000001" customHeight="1" x14ac:dyDescent="0.25">
      <c r="B7" s="57"/>
      <c r="C7" s="58"/>
      <c r="D7" s="50"/>
      <c r="E7" s="58"/>
      <c r="F7" s="58"/>
    </row>
    <row r="8" spans="2:8" ht="20.100000000000001" customHeight="1" x14ac:dyDescent="0.25">
      <c r="B8" s="92" t="s">
        <v>0</v>
      </c>
      <c r="C8" s="92"/>
      <c r="D8" s="92"/>
      <c r="E8" s="92"/>
      <c r="F8" s="14">
        <v>1.0157</v>
      </c>
    </row>
    <row r="9" spans="2:8" ht="20.100000000000001" customHeight="1" x14ac:dyDescent="0.25">
      <c r="B9" s="92" t="s">
        <v>10</v>
      </c>
      <c r="C9" s="92"/>
      <c r="D9" s="92"/>
      <c r="E9" s="92"/>
      <c r="F9" s="15">
        <v>300286438.02999997</v>
      </c>
    </row>
    <row r="10" spans="2:8" ht="20.100000000000001" customHeight="1" x14ac:dyDescent="0.25">
      <c r="B10" s="92" t="s">
        <v>1</v>
      </c>
      <c r="C10" s="92"/>
      <c r="D10" s="92"/>
      <c r="E10" s="92"/>
      <c r="F10" s="69">
        <v>295654572</v>
      </c>
      <c r="G10" s="59"/>
    </row>
    <row r="11" spans="2:8" ht="20.100000000000001" customHeight="1" x14ac:dyDescent="0.25">
      <c r="B11" s="92" t="s">
        <v>11</v>
      </c>
      <c r="C11" s="92"/>
      <c r="D11" s="92"/>
      <c r="E11" s="92"/>
      <c r="F11" s="69">
        <f>F10+F12</f>
        <v>500404965</v>
      </c>
    </row>
    <row r="12" spans="2:8" ht="20.100000000000001" customHeight="1" x14ac:dyDescent="0.25">
      <c r="B12" s="92" t="s">
        <v>12</v>
      </c>
      <c r="C12" s="92"/>
      <c r="D12" s="92"/>
      <c r="E12" s="92"/>
      <c r="F12" s="69">
        <f>'30.4.2021'!F12+F16</f>
        <v>204750393</v>
      </c>
    </row>
    <row r="13" spans="2:8" ht="20.100000000000001" customHeight="1" x14ac:dyDescent="0.25">
      <c r="B13" s="61"/>
      <c r="C13" s="62"/>
      <c r="D13" s="62"/>
      <c r="E13" s="62"/>
    </row>
    <row r="14" spans="2:8" ht="20.100000000000001" customHeight="1" x14ac:dyDescent="0.25">
      <c r="B14" s="57" t="s">
        <v>43</v>
      </c>
      <c r="C14" s="57"/>
      <c r="D14" s="63"/>
      <c r="E14" s="63"/>
      <c r="F14" s="64"/>
    </row>
    <row r="15" spans="2:8" ht="20.100000000000001" customHeight="1" x14ac:dyDescent="0.25">
      <c r="B15" s="91" t="s">
        <v>25</v>
      </c>
      <c r="C15" s="91"/>
      <c r="D15" s="91"/>
      <c r="E15" s="91"/>
      <c r="F15" s="79">
        <v>8001724</v>
      </c>
      <c r="G15" s="65"/>
      <c r="H15" s="60"/>
    </row>
    <row r="16" spans="2:8" ht="20.100000000000001" customHeight="1" x14ac:dyDescent="0.25">
      <c r="B16" s="91" t="s">
        <v>26</v>
      </c>
      <c r="C16" s="91"/>
      <c r="D16" s="91"/>
      <c r="E16" s="91"/>
      <c r="F16" s="80">
        <v>1130822</v>
      </c>
    </row>
    <row r="17" spans="2:8" ht="20.100000000000001" customHeight="1" x14ac:dyDescent="0.25">
      <c r="B17" s="91" t="s">
        <v>27</v>
      </c>
      <c r="C17" s="91"/>
      <c r="D17" s="91"/>
      <c r="E17" s="91"/>
      <c r="F17" s="80">
        <f>F15-F16</f>
        <v>6870902</v>
      </c>
    </row>
    <row r="18" spans="2:8" ht="20.100000000000001" customHeight="1" x14ac:dyDescent="0.25">
      <c r="B18" s="91" t="s">
        <v>2</v>
      </c>
      <c r="C18" s="91"/>
      <c r="D18" s="91"/>
      <c r="E18" s="91"/>
      <c r="F18" s="21">
        <f>F15*'30.4.2021'!F8</f>
        <v>8117748.9979999997</v>
      </c>
    </row>
    <row r="19" spans="2:8" ht="20.100000000000001" customHeight="1" x14ac:dyDescent="0.25">
      <c r="B19" s="91" t="s">
        <v>3</v>
      </c>
      <c r="C19" s="91"/>
      <c r="D19" s="91"/>
      <c r="E19" s="91"/>
      <c r="F19" s="22">
        <f>F16*'30.4.2021'!F8</f>
        <v>1147218.919</v>
      </c>
    </row>
    <row r="20" spans="2:8" ht="20.100000000000001" customHeight="1" x14ac:dyDescent="0.25">
      <c r="B20" s="91" t="s">
        <v>6</v>
      </c>
      <c r="C20" s="91"/>
      <c r="D20" s="91"/>
      <c r="E20" s="91"/>
      <c r="F20" s="21">
        <f>F18-F19</f>
        <v>6970530.0789999999</v>
      </c>
    </row>
    <row r="21" spans="2:8" ht="20.100000000000001" customHeight="1" x14ac:dyDescent="0.25">
      <c r="B21" s="91" t="s">
        <v>21</v>
      </c>
      <c r="C21" s="91"/>
      <c r="D21" s="91"/>
      <c r="E21" s="91"/>
      <c r="F21" s="21">
        <v>0</v>
      </c>
    </row>
    <row r="22" spans="2:8" ht="20.100000000000001" customHeight="1" x14ac:dyDescent="0.25">
      <c r="B22" s="91" t="s">
        <v>22</v>
      </c>
      <c r="C22" s="91"/>
      <c r="D22" s="91"/>
      <c r="E22" s="91"/>
      <c r="F22" s="21">
        <v>0</v>
      </c>
    </row>
    <row r="23" spans="2:8" ht="20.100000000000001" customHeight="1" x14ac:dyDescent="0.25">
      <c r="B23" s="66" t="s">
        <v>19</v>
      </c>
      <c r="C23" s="67"/>
      <c r="D23" s="63"/>
      <c r="E23" s="63"/>
      <c r="F23" s="50"/>
    </row>
    <row r="24" spans="2:8" ht="20.100000000000001" customHeight="1" x14ac:dyDescent="0.25">
      <c r="B24" s="66" t="s">
        <v>20</v>
      </c>
      <c r="C24" s="67"/>
      <c r="D24" s="63"/>
      <c r="E24" s="63"/>
      <c r="F24" s="50"/>
    </row>
    <row r="25" spans="2:8" ht="20.100000000000001" customHeight="1" x14ac:dyDescent="0.25">
      <c r="B25" s="93" t="s">
        <v>24</v>
      </c>
      <c r="C25" s="93"/>
      <c r="D25" s="93"/>
      <c r="E25" s="93"/>
      <c r="F25" s="93"/>
    </row>
    <row r="26" spans="2:8" ht="20.100000000000001" customHeight="1" x14ac:dyDescent="0.25">
      <c r="B26" s="61"/>
      <c r="C26" s="62"/>
      <c r="D26" s="62"/>
      <c r="E26" s="62"/>
    </row>
    <row r="27" spans="2:8" ht="20.100000000000001" customHeight="1" x14ac:dyDescent="0.25">
      <c r="B27" s="68" t="s">
        <v>23</v>
      </c>
      <c r="C27" s="62"/>
      <c r="D27" s="62"/>
      <c r="E27" s="62"/>
    </row>
    <row r="28" spans="2:8" ht="20.100000000000001" customHeight="1" x14ac:dyDescent="0.25">
      <c r="B28" s="90" t="s">
        <v>5</v>
      </c>
      <c r="C28" s="90"/>
      <c r="D28" s="90"/>
      <c r="E28" s="90"/>
      <c r="F28" s="23">
        <v>100677824.73</v>
      </c>
      <c r="G28" s="81">
        <f>F28/F$32</f>
        <v>0.24953711137212775</v>
      </c>
      <c r="H28" s="65"/>
    </row>
    <row r="29" spans="2:8" ht="20.100000000000001" customHeight="1" x14ac:dyDescent="0.25">
      <c r="B29" s="90" t="s">
        <v>8</v>
      </c>
      <c r="C29" s="90"/>
      <c r="D29" s="90"/>
      <c r="E29" s="90"/>
      <c r="F29" s="23">
        <v>89741101.579999998</v>
      </c>
      <c r="G29" s="81">
        <f>F29/F$32</f>
        <v>0.22242966929094762</v>
      </c>
      <c r="H29" s="65"/>
    </row>
    <row r="30" spans="2:8" ht="20.100000000000001" customHeight="1" x14ac:dyDescent="0.25">
      <c r="B30" s="90" t="s">
        <v>7</v>
      </c>
      <c r="C30" s="90"/>
      <c r="D30" s="90"/>
      <c r="E30" s="90"/>
      <c r="F30" s="23">
        <v>209705134.66</v>
      </c>
      <c r="G30" s="81">
        <f t="shared" ref="G30:G31" si="0">F30/F$32</f>
        <v>0.51976901252383134</v>
      </c>
      <c r="H30" s="65"/>
    </row>
    <row r="31" spans="2:8" ht="20.100000000000001" customHeight="1" x14ac:dyDescent="0.25">
      <c r="B31" s="90" t="s">
        <v>9</v>
      </c>
      <c r="C31" s="90"/>
      <c r="D31" s="90"/>
      <c r="E31" s="90"/>
      <c r="F31" s="23">
        <v>3334263.03</v>
      </c>
      <c r="G31" s="81">
        <f t="shared" si="0"/>
        <v>8.2642068130932902E-3</v>
      </c>
      <c r="H31" s="65"/>
    </row>
    <row r="32" spans="2:8" ht="20.100000000000001" customHeight="1" x14ac:dyDescent="0.25">
      <c r="B32" s="87" t="s">
        <v>4</v>
      </c>
      <c r="C32" s="87"/>
      <c r="D32" s="87"/>
      <c r="E32" s="87"/>
      <c r="F32" s="25">
        <f>SUM(F28:F31)</f>
        <v>403458324</v>
      </c>
      <c r="G32" s="26">
        <f>SUM(G28:G31)</f>
        <v>1</v>
      </c>
      <c r="H32" s="65"/>
    </row>
    <row r="33" spans="8:8" ht="20.100000000000001" customHeight="1" x14ac:dyDescent="0.25">
      <c r="H33" s="65"/>
    </row>
    <row r="34" spans="8:8" ht="20.100000000000001" customHeight="1" x14ac:dyDescent="0.25"/>
    <row r="35" spans="8:8" ht="20.100000000000001" customHeight="1" x14ac:dyDescent="0.25"/>
    <row r="36" spans="8:8" ht="20.100000000000001" customHeight="1" x14ac:dyDescent="0.25"/>
    <row r="37" spans="8:8" ht="20.100000000000001" customHeight="1" x14ac:dyDescent="0.25"/>
    <row r="38" spans="8:8" ht="20.100000000000001" customHeight="1" x14ac:dyDescent="0.25"/>
    <row r="39" spans="8:8" ht="20.100000000000001" customHeight="1" x14ac:dyDescent="0.25"/>
    <row r="40" spans="8:8" ht="20.100000000000001" customHeight="1" x14ac:dyDescent="0.25"/>
    <row r="41" spans="8:8" ht="20.100000000000001" customHeight="1" x14ac:dyDescent="0.25"/>
    <row r="42" spans="8:8" ht="20.100000000000001" customHeight="1" x14ac:dyDescent="0.25"/>
    <row r="43" spans="8:8" ht="20.100000000000001" customHeight="1" x14ac:dyDescent="0.25"/>
    <row r="44" spans="8:8" ht="20.100000000000001" customHeight="1" x14ac:dyDescent="0.25"/>
    <row r="45" spans="8:8" ht="20.100000000000001" customHeight="1" x14ac:dyDescent="0.25"/>
    <row r="46" spans="8:8" ht="20.100000000000001" customHeight="1" x14ac:dyDescent="0.25"/>
    <row r="47" spans="8:8" ht="20.100000000000001" customHeight="1" x14ac:dyDescent="0.25"/>
    <row r="48" spans="8:8" ht="20.100000000000001" customHeight="1" x14ac:dyDescent="0.25"/>
    <row r="49" ht="20.100000000000001" customHeight="1" x14ac:dyDescent="0.25"/>
    <row r="50" ht="20.100000000000001" customHeight="1" x14ac:dyDescent="0.25"/>
    <row r="51" ht="20.100000000000001" customHeight="1" x14ac:dyDescent="0.25"/>
    <row r="52" ht="20.100000000000001" customHeight="1" x14ac:dyDescent="0.25"/>
    <row r="53" ht="20.100000000000001" customHeight="1" x14ac:dyDescent="0.25"/>
  </sheetData>
  <sheetProtection algorithmName="SHA-512" hashValue="Q0nWH2UwPD7RfsiZ1vRTINnC5Lh2Bg0PBwMbd6saIF9jvwcKX1IN/8oP+fOP4XCZOK6QPyhf5+bFq1fDkUv3Wg==" saltValue="VORWqjTMZa9DjFyTKJP9Eg==" spinCount="100000" sheet="1" objects="1" scenarios="1"/>
  <mergeCells count="19">
    <mergeCell ref="B32:E32"/>
    <mergeCell ref="B22:E22"/>
    <mergeCell ref="B25:F25"/>
    <mergeCell ref="B28:E28"/>
    <mergeCell ref="B29:E29"/>
    <mergeCell ref="B30:E30"/>
    <mergeCell ref="B31:E31"/>
    <mergeCell ref="B21:E21"/>
    <mergeCell ref="B8:E8"/>
    <mergeCell ref="B9:E9"/>
    <mergeCell ref="B10:E10"/>
    <mergeCell ref="B11:E11"/>
    <mergeCell ref="B12:E12"/>
    <mergeCell ref="B15:E15"/>
    <mergeCell ref="B16:E16"/>
    <mergeCell ref="B17:E17"/>
    <mergeCell ref="B18:E18"/>
    <mergeCell ref="B19:E19"/>
    <mergeCell ref="B20:E20"/>
  </mergeCells>
  <pageMargins left="0.7" right="0.7" top="0.78740157499999996" bottom="0.78740157499999996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56DE2E-5134-4418-80FE-F52503B2488C}">
  <dimension ref="B2:H53"/>
  <sheetViews>
    <sheetView workbookViewId="0">
      <selection activeCell="F8" sqref="F8"/>
    </sheetView>
  </sheetViews>
  <sheetFormatPr defaultColWidth="8.85546875" defaultRowHeight="15" x14ac:dyDescent="0.25"/>
  <cols>
    <col min="1" max="1" width="2.85546875" style="48" customWidth="1"/>
    <col min="2" max="5" width="15.85546875" style="48" customWidth="1"/>
    <col min="6" max="6" width="20.85546875" style="48" customWidth="1"/>
    <col min="7" max="8" width="17.42578125" style="48" bestFit="1" customWidth="1"/>
    <col min="9" max="9" width="8.85546875" style="48"/>
    <col min="10" max="10" width="11" style="48" bestFit="1" customWidth="1"/>
    <col min="11" max="11" width="12" style="48" bestFit="1" customWidth="1"/>
    <col min="12" max="16384" width="8.85546875" style="48"/>
  </cols>
  <sheetData>
    <row r="2" spans="2:8" ht="18.75" x14ac:dyDescent="0.3">
      <c r="B2" s="47"/>
      <c r="D2" s="47"/>
      <c r="E2" s="47" t="s">
        <v>13</v>
      </c>
    </row>
    <row r="4" spans="2:8" ht="20.100000000000001" customHeight="1" x14ac:dyDescent="0.25">
      <c r="B4" s="49"/>
      <c r="C4" s="50"/>
      <c r="D4" s="49"/>
      <c r="E4" s="49" t="s">
        <v>14</v>
      </c>
      <c r="F4" s="50"/>
    </row>
    <row r="5" spans="2:8" ht="20.100000000000001" customHeight="1" x14ac:dyDescent="0.25">
      <c r="B5" s="51"/>
      <c r="C5" s="52"/>
      <c r="D5" s="51"/>
      <c r="E5" s="53" t="s">
        <v>16</v>
      </c>
      <c r="F5" s="54" t="s">
        <v>15</v>
      </c>
    </row>
    <row r="6" spans="2:8" ht="20.100000000000001" customHeight="1" x14ac:dyDescent="0.25">
      <c r="B6" s="51"/>
      <c r="C6" s="55"/>
      <c r="D6" s="51"/>
      <c r="E6" s="53" t="s">
        <v>17</v>
      </c>
      <c r="F6" s="56">
        <v>44377</v>
      </c>
    </row>
    <row r="7" spans="2:8" ht="20.100000000000001" customHeight="1" x14ac:dyDescent="0.25">
      <c r="B7" s="57"/>
      <c r="C7" s="58"/>
      <c r="D7" s="50"/>
      <c r="E7" s="58"/>
      <c r="F7" s="58"/>
    </row>
    <row r="8" spans="2:8" ht="20.100000000000001" customHeight="1" x14ac:dyDescent="0.25">
      <c r="B8" s="92" t="s">
        <v>0</v>
      </c>
      <c r="C8" s="92"/>
      <c r="D8" s="92"/>
      <c r="E8" s="92"/>
      <c r="F8" s="14">
        <v>1.0185999999999999</v>
      </c>
    </row>
    <row r="9" spans="2:8" ht="20.100000000000001" customHeight="1" x14ac:dyDescent="0.25">
      <c r="B9" s="92" t="s">
        <v>10</v>
      </c>
      <c r="C9" s="92"/>
      <c r="D9" s="92"/>
      <c r="E9" s="92"/>
      <c r="F9" s="15">
        <v>326820424</v>
      </c>
    </row>
    <row r="10" spans="2:8" ht="20.100000000000001" customHeight="1" x14ac:dyDescent="0.25">
      <c r="B10" s="92" t="s">
        <v>1</v>
      </c>
      <c r="C10" s="92"/>
      <c r="D10" s="92"/>
      <c r="E10" s="92"/>
      <c r="F10" s="69">
        <v>320862847</v>
      </c>
      <c r="G10" s="59"/>
    </row>
    <row r="11" spans="2:8" ht="20.100000000000001" customHeight="1" x14ac:dyDescent="0.25">
      <c r="B11" s="92" t="s">
        <v>11</v>
      </c>
      <c r="C11" s="92"/>
      <c r="D11" s="92"/>
      <c r="E11" s="92"/>
      <c r="F11" s="69">
        <f>F10+F12</f>
        <v>526411437</v>
      </c>
    </row>
    <row r="12" spans="2:8" ht="20.100000000000001" customHeight="1" x14ac:dyDescent="0.25">
      <c r="B12" s="92" t="s">
        <v>12</v>
      </c>
      <c r="C12" s="92"/>
      <c r="D12" s="92"/>
      <c r="E12" s="92"/>
      <c r="F12" s="69">
        <f>'30.4.2021'!F12+F16</f>
        <v>205548590</v>
      </c>
    </row>
    <row r="13" spans="2:8" ht="20.100000000000001" customHeight="1" x14ac:dyDescent="0.25">
      <c r="B13" s="61"/>
      <c r="C13" s="62"/>
      <c r="D13" s="62"/>
      <c r="E13" s="62"/>
    </row>
    <row r="14" spans="2:8" ht="20.100000000000001" customHeight="1" x14ac:dyDescent="0.25">
      <c r="B14" s="57" t="s">
        <v>44</v>
      </c>
      <c r="C14" s="57"/>
      <c r="D14" s="63"/>
      <c r="E14" s="63"/>
      <c r="F14" s="64"/>
    </row>
    <row r="15" spans="2:8" ht="20.100000000000001" customHeight="1" x14ac:dyDescent="0.25">
      <c r="B15" s="91" t="s">
        <v>25</v>
      </c>
      <c r="C15" s="91"/>
      <c r="D15" s="91"/>
      <c r="E15" s="91"/>
      <c r="F15" s="79">
        <v>27137294</v>
      </c>
      <c r="G15" s="65"/>
      <c r="H15" s="60"/>
    </row>
    <row r="16" spans="2:8" ht="20.100000000000001" customHeight="1" x14ac:dyDescent="0.25">
      <c r="B16" s="91" t="s">
        <v>26</v>
      </c>
      <c r="C16" s="91"/>
      <c r="D16" s="91"/>
      <c r="E16" s="91"/>
      <c r="F16" s="80">
        <v>1929019</v>
      </c>
    </row>
    <row r="17" spans="2:8" ht="20.100000000000001" customHeight="1" x14ac:dyDescent="0.25">
      <c r="B17" s="91" t="s">
        <v>27</v>
      </c>
      <c r="C17" s="91"/>
      <c r="D17" s="91"/>
      <c r="E17" s="91"/>
      <c r="F17" s="80">
        <f>F15-F16</f>
        <v>25208275</v>
      </c>
    </row>
    <row r="18" spans="2:8" ht="20.100000000000001" customHeight="1" x14ac:dyDescent="0.25">
      <c r="B18" s="91" t="s">
        <v>2</v>
      </c>
      <c r="C18" s="91"/>
      <c r="D18" s="91"/>
      <c r="E18" s="91"/>
      <c r="F18" s="21">
        <f>F15*'31.5.2021'!F8</f>
        <v>27563349.515800003</v>
      </c>
    </row>
    <row r="19" spans="2:8" ht="20.100000000000001" customHeight="1" x14ac:dyDescent="0.25">
      <c r="B19" s="91" t="s">
        <v>3</v>
      </c>
      <c r="C19" s="91"/>
      <c r="D19" s="91"/>
      <c r="E19" s="91"/>
      <c r="F19" s="22">
        <f>F16*'31.5.2021'!F8</f>
        <v>1959304.5983000002</v>
      </c>
    </row>
    <row r="20" spans="2:8" ht="20.100000000000001" customHeight="1" x14ac:dyDescent="0.25">
      <c r="B20" s="91" t="s">
        <v>6</v>
      </c>
      <c r="C20" s="91"/>
      <c r="D20" s="91"/>
      <c r="E20" s="91"/>
      <c r="F20" s="21">
        <f>F18-F19</f>
        <v>25604044.917500004</v>
      </c>
    </row>
    <row r="21" spans="2:8" ht="20.100000000000001" customHeight="1" x14ac:dyDescent="0.25">
      <c r="B21" s="91" t="s">
        <v>21</v>
      </c>
      <c r="C21" s="91"/>
      <c r="D21" s="91"/>
      <c r="E21" s="91"/>
      <c r="F21" s="21">
        <v>0</v>
      </c>
    </row>
    <row r="22" spans="2:8" ht="20.100000000000001" customHeight="1" x14ac:dyDescent="0.25">
      <c r="B22" s="91" t="s">
        <v>22</v>
      </c>
      <c r="C22" s="91"/>
      <c r="D22" s="91"/>
      <c r="E22" s="91"/>
      <c r="F22" s="21">
        <v>0</v>
      </c>
    </row>
    <row r="23" spans="2:8" ht="20.100000000000001" customHeight="1" x14ac:dyDescent="0.25">
      <c r="B23" s="66" t="s">
        <v>19</v>
      </c>
      <c r="C23" s="67"/>
      <c r="D23" s="63"/>
      <c r="E23" s="63"/>
      <c r="F23" s="50"/>
    </row>
    <row r="24" spans="2:8" ht="20.100000000000001" customHeight="1" x14ac:dyDescent="0.25">
      <c r="B24" s="66" t="s">
        <v>20</v>
      </c>
      <c r="C24" s="67"/>
      <c r="D24" s="63"/>
      <c r="E24" s="63"/>
      <c r="F24" s="50"/>
    </row>
    <row r="25" spans="2:8" ht="20.100000000000001" customHeight="1" x14ac:dyDescent="0.25">
      <c r="B25" s="93" t="s">
        <v>24</v>
      </c>
      <c r="C25" s="93"/>
      <c r="D25" s="93"/>
      <c r="E25" s="93"/>
      <c r="F25" s="93"/>
    </row>
    <row r="26" spans="2:8" ht="20.100000000000001" customHeight="1" x14ac:dyDescent="0.25">
      <c r="B26" s="61"/>
      <c r="C26" s="62"/>
      <c r="D26" s="62"/>
      <c r="E26" s="62"/>
    </row>
    <row r="27" spans="2:8" ht="20.100000000000001" customHeight="1" x14ac:dyDescent="0.25">
      <c r="B27" s="68" t="s">
        <v>23</v>
      </c>
      <c r="C27" s="62"/>
      <c r="D27" s="62"/>
      <c r="E27" s="62"/>
    </row>
    <row r="28" spans="2:8" ht="20.100000000000001" customHeight="1" x14ac:dyDescent="0.25">
      <c r="B28" s="90" t="s">
        <v>5</v>
      </c>
      <c r="C28" s="90"/>
      <c r="D28" s="90"/>
      <c r="E28" s="90"/>
      <c r="F28" s="23">
        <v>66919039.509999998</v>
      </c>
      <c r="G28" s="81">
        <f>F28/F$32</f>
        <v>0.15787219262694166</v>
      </c>
      <c r="H28" s="65"/>
    </row>
    <row r="29" spans="2:8" ht="20.100000000000001" customHeight="1" x14ac:dyDescent="0.25">
      <c r="B29" s="90" t="s">
        <v>8</v>
      </c>
      <c r="C29" s="90"/>
      <c r="D29" s="90"/>
      <c r="E29" s="90"/>
      <c r="F29" s="23">
        <v>117047098.70999999</v>
      </c>
      <c r="G29" s="81">
        <f>F29/F$32</f>
        <v>0.27613190878521882</v>
      </c>
      <c r="H29" s="65"/>
    </row>
    <row r="30" spans="2:8" ht="20.100000000000001" customHeight="1" x14ac:dyDescent="0.25">
      <c r="B30" s="90" t="s">
        <v>7</v>
      </c>
      <c r="C30" s="90"/>
      <c r="D30" s="90"/>
      <c r="E30" s="90"/>
      <c r="F30" s="23">
        <v>239763076.12</v>
      </c>
      <c r="G30" s="81">
        <f t="shared" ref="G30:G31" si="0">F30/F$32</f>
        <v>0.56563756466331749</v>
      </c>
      <c r="H30" s="65"/>
    </row>
    <row r="31" spans="2:8" ht="20.100000000000001" customHeight="1" x14ac:dyDescent="0.25">
      <c r="B31" s="90" t="s">
        <v>9</v>
      </c>
      <c r="C31" s="90"/>
      <c r="D31" s="90"/>
      <c r="E31" s="90"/>
      <c r="F31" s="23">
        <v>151890.98000000001</v>
      </c>
      <c r="G31" s="81">
        <f t="shared" si="0"/>
        <v>3.5833392452190842E-4</v>
      </c>
      <c r="H31" s="65"/>
    </row>
    <row r="32" spans="2:8" ht="20.100000000000001" customHeight="1" x14ac:dyDescent="0.25">
      <c r="B32" s="87" t="s">
        <v>4</v>
      </c>
      <c r="C32" s="87"/>
      <c r="D32" s="87"/>
      <c r="E32" s="87"/>
      <c r="F32" s="25">
        <f>SUM(F28:F31)</f>
        <v>423881105.32000005</v>
      </c>
      <c r="G32" s="26">
        <f>SUM(G28:G31)</f>
        <v>0.99999999999999989</v>
      </c>
      <c r="H32" s="65"/>
    </row>
    <row r="33" spans="8:8" ht="20.100000000000001" customHeight="1" x14ac:dyDescent="0.25">
      <c r="H33" s="65"/>
    </row>
    <row r="34" spans="8:8" ht="20.100000000000001" customHeight="1" x14ac:dyDescent="0.25"/>
    <row r="35" spans="8:8" ht="20.100000000000001" customHeight="1" x14ac:dyDescent="0.25"/>
    <row r="36" spans="8:8" ht="20.100000000000001" customHeight="1" x14ac:dyDescent="0.25"/>
    <row r="37" spans="8:8" ht="20.100000000000001" customHeight="1" x14ac:dyDescent="0.25"/>
    <row r="38" spans="8:8" ht="20.100000000000001" customHeight="1" x14ac:dyDescent="0.25"/>
    <row r="39" spans="8:8" ht="20.100000000000001" customHeight="1" x14ac:dyDescent="0.25"/>
    <row r="40" spans="8:8" ht="20.100000000000001" customHeight="1" x14ac:dyDescent="0.25"/>
    <row r="41" spans="8:8" ht="20.100000000000001" customHeight="1" x14ac:dyDescent="0.25"/>
    <row r="42" spans="8:8" ht="20.100000000000001" customHeight="1" x14ac:dyDescent="0.25"/>
    <row r="43" spans="8:8" ht="20.100000000000001" customHeight="1" x14ac:dyDescent="0.25"/>
    <row r="44" spans="8:8" ht="20.100000000000001" customHeight="1" x14ac:dyDescent="0.25"/>
    <row r="45" spans="8:8" ht="20.100000000000001" customHeight="1" x14ac:dyDescent="0.25"/>
    <row r="46" spans="8:8" ht="20.100000000000001" customHeight="1" x14ac:dyDescent="0.25"/>
    <row r="47" spans="8:8" ht="20.100000000000001" customHeight="1" x14ac:dyDescent="0.25"/>
    <row r="48" spans="8:8" ht="20.100000000000001" customHeight="1" x14ac:dyDescent="0.25"/>
    <row r="49" ht="20.100000000000001" customHeight="1" x14ac:dyDescent="0.25"/>
    <row r="50" ht="20.100000000000001" customHeight="1" x14ac:dyDescent="0.25"/>
    <row r="51" ht="20.100000000000001" customHeight="1" x14ac:dyDescent="0.25"/>
    <row r="52" ht="20.100000000000001" customHeight="1" x14ac:dyDescent="0.25"/>
    <row r="53" ht="20.100000000000001" customHeight="1" x14ac:dyDescent="0.25"/>
  </sheetData>
  <sheetProtection algorithmName="SHA-512" hashValue="uqNf4Ci9WyiqB/hgMsRSWspkFZvEdiNyPRKTH0PH9oMamsTgoSCDNU8RbPIRvUYx/nU7JjmIX4oxLef5GpVxEg==" saltValue="qBqBekeeFJvk6nZxUWjmmw==" spinCount="100000" sheet="1" objects="1" scenarios="1"/>
  <mergeCells count="19">
    <mergeCell ref="B21:E21"/>
    <mergeCell ref="B8:E8"/>
    <mergeCell ref="B9:E9"/>
    <mergeCell ref="B10:E10"/>
    <mergeCell ref="B11:E11"/>
    <mergeCell ref="B12:E12"/>
    <mergeCell ref="B15:E15"/>
    <mergeCell ref="B16:E16"/>
    <mergeCell ref="B17:E17"/>
    <mergeCell ref="B18:E18"/>
    <mergeCell ref="B19:E19"/>
    <mergeCell ref="B20:E20"/>
    <mergeCell ref="B32:E32"/>
    <mergeCell ref="B22:E22"/>
    <mergeCell ref="B25:F25"/>
    <mergeCell ref="B28:E28"/>
    <mergeCell ref="B29:E29"/>
    <mergeCell ref="B30:E30"/>
    <mergeCell ref="B31:E31"/>
  </mergeCells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477AC3-24F3-9E47-B5F4-4506E9162415}">
  <sheetPr>
    <pageSetUpPr fitToPage="1"/>
  </sheetPr>
  <dimension ref="B2:G53"/>
  <sheetViews>
    <sheetView showGridLines="0" zoomScaleNormal="100" workbookViewId="0">
      <selection activeCell="F8" sqref="F8"/>
    </sheetView>
  </sheetViews>
  <sheetFormatPr defaultColWidth="8.85546875" defaultRowHeight="15" x14ac:dyDescent="0.25"/>
  <cols>
    <col min="1" max="1" width="2.85546875" customWidth="1"/>
    <col min="2" max="5" width="15.85546875" customWidth="1"/>
    <col min="6" max="6" width="20.85546875" customWidth="1"/>
    <col min="7" max="7" width="15.85546875" customWidth="1"/>
  </cols>
  <sheetData>
    <row r="2" spans="2:7" ht="18.75" x14ac:dyDescent="0.3">
      <c r="B2" s="5"/>
      <c r="D2" s="5"/>
      <c r="E2" s="5" t="s">
        <v>13</v>
      </c>
    </row>
    <row r="4" spans="2:7" ht="20.100000000000001" customHeight="1" x14ac:dyDescent="0.25">
      <c r="B4" s="6"/>
      <c r="C4" s="7"/>
      <c r="D4" s="6"/>
      <c r="E4" s="6" t="s">
        <v>14</v>
      </c>
      <c r="F4" s="7"/>
    </row>
    <row r="5" spans="2:7" ht="20.100000000000001" customHeight="1" x14ac:dyDescent="0.25">
      <c r="B5" s="8"/>
      <c r="C5" s="9"/>
      <c r="D5" s="8"/>
      <c r="E5" s="27" t="s">
        <v>16</v>
      </c>
      <c r="F5" s="17" t="s">
        <v>15</v>
      </c>
    </row>
    <row r="6" spans="2:7" ht="20.100000000000001" customHeight="1" x14ac:dyDescent="0.25">
      <c r="B6" s="8"/>
      <c r="C6" s="11"/>
      <c r="D6" s="8"/>
      <c r="E6" s="27" t="s">
        <v>17</v>
      </c>
      <c r="F6" s="18">
        <v>43861</v>
      </c>
    </row>
    <row r="7" spans="2:7" ht="20.100000000000001" customHeight="1" x14ac:dyDescent="0.25">
      <c r="B7" s="10"/>
      <c r="C7" s="2"/>
      <c r="D7" s="7"/>
      <c r="E7" s="2"/>
      <c r="F7" s="2"/>
    </row>
    <row r="8" spans="2:7" ht="20.100000000000001" customHeight="1" x14ac:dyDescent="0.25">
      <c r="B8" s="90" t="s">
        <v>0</v>
      </c>
      <c r="C8" s="90"/>
      <c r="D8" s="90"/>
      <c r="E8" s="90"/>
      <c r="F8" s="14">
        <v>1</v>
      </c>
    </row>
    <row r="9" spans="2:7" ht="20.100000000000001" customHeight="1" x14ac:dyDescent="0.25">
      <c r="B9" s="90" t="s">
        <v>10</v>
      </c>
      <c r="C9" s="90"/>
      <c r="D9" s="90"/>
      <c r="E9" s="90"/>
      <c r="F9" s="15">
        <v>204737000</v>
      </c>
    </row>
    <row r="10" spans="2:7" ht="20.100000000000001" customHeight="1" x14ac:dyDescent="0.25">
      <c r="B10" s="90" t="s">
        <v>1</v>
      </c>
      <c r="C10" s="90"/>
      <c r="D10" s="90"/>
      <c r="E10" s="90"/>
      <c r="F10" s="16">
        <v>204737000</v>
      </c>
      <c r="G10" s="4"/>
    </row>
    <row r="11" spans="2:7" ht="20.100000000000001" customHeight="1" x14ac:dyDescent="0.25">
      <c r="B11" s="90" t="s">
        <v>11</v>
      </c>
      <c r="C11" s="90"/>
      <c r="D11" s="90"/>
      <c r="E11" s="90"/>
      <c r="F11" s="16">
        <f>F10+F12</f>
        <v>214737000</v>
      </c>
    </row>
    <row r="12" spans="2:7" ht="20.100000000000001" customHeight="1" x14ac:dyDescent="0.25">
      <c r="B12" s="90" t="s">
        <v>12</v>
      </c>
      <c r="C12" s="90"/>
      <c r="D12" s="90"/>
      <c r="E12" s="90"/>
      <c r="F12" s="16">
        <v>10000000</v>
      </c>
    </row>
    <row r="13" spans="2:7" ht="20.100000000000001" customHeight="1" x14ac:dyDescent="0.25">
      <c r="B13" s="1"/>
      <c r="C13" s="28"/>
      <c r="D13" s="28"/>
      <c r="E13" s="28"/>
    </row>
    <row r="14" spans="2:7" ht="20.100000000000001" customHeight="1" x14ac:dyDescent="0.25">
      <c r="B14" s="10" t="s">
        <v>31</v>
      </c>
      <c r="C14" s="10"/>
      <c r="D14" s="29"/>
      <c r="E14" s="29"/>
      <c r="F14" s="12"/>
    </row>
    <row r="15" spans="2:7" ht="20.100000000000001" customHeight="1" x14ac:dyDescent="0.25">
      <c r="B15" s="88" t="s">
        <v>25</v>
      </c>
      <c r="C15" s="88"/>
      <c r="D15" s="88"/>
      <c r="E15" s="88"/>
      <c r="F15" s="19">
        <v>11230000</v>
      </c>
    </row>
    <row r="16" spans="2:7" ht="20.100000000000001" customHeight="1" x14ac:dyDescent="0.25">
      <c r="B16" s="88" t="s">
        <v>26</v>
      </c>
      <c r="C16" s="88"/>
      <c r="D16" s="88"/>
      <c r="E16" s="88"/>
      <c r="F16" s="20">
        <v>10000000</v>
      </c>
    </row>
    <row r="17" spans="2:7" ht="20.100000000000001" customHeight="1" x14ac:dyDescent="0.25">
      <c r="B17" s="88" t="s">
        <v>27</v>
      </c>
      <c r="C17" s="88"/>
      <c r="D17" s="88"/>
      <c r="E17" s="88"/>
      <c r="F17" s="20">
        <f>F15-F16</f>
        <v>1230000</v>
      </c>
    </row>
    <row r="18" spans="2:7" ht="20.100000000000001" customHeight="1" x14ac:dyDescent="0.25">
      <c r="B18" s="88" t="s">
        <v>2</v>
      </c>
      <c r="C18" s="88"/>
      <c r="D18" s="88"/>
      <c r="E18" s="88"/>
      <c r="F18" s="21">
        <f>F15*F8</f>
        <v>11230000</v>
      </c>
    </row>
    <row r="19" spans="2:7" ht="20.100000000000001" customHeight="1" x14ac:dyDescent="0.25">
      <c r="B19" s="88" t="s">
        <v>3</v>
      </c>
      <c r="C19" s="88"/>
      <c r="D19" s="88"/>
      <c r="E19" s="88"/>
      <c r="F19" s="22">
        <f>F16*F8</f>
        <v>10000000</v>
      </c>
    </row>
    <row r="20" spans="2:7" ht="20.100000000000001" customHeight="1" x14ac:dyDescent="0.25">
      <c r="B20" s="88" t="s">
        <v>6</v>
      </c>
      <c r="C20" s="88"/>
      <c r="D20" s="88"/>
      <c r="E20" s="88"/>
      <c r="F20" s="21">
        <f>F18-F19</f>
        <v>1230000</v>
      </c>
    </row>
    <row r="21" spans="2:7" ht="20.100000000000001" customHeight="1" x14ac:dyDescent="0.25">
      <c r="B21" s="88" t="s">
        <v>21</v>
      </c>
      <c r="C21" s="88"/>
      <c r="D21" s="88"/>
      <c r="E21" s="88"/>
      <c r="F21" s="21">
        <v>0</v>
      </c>
    </row>
    <row r="22" spans="2:7" ht="20.100000000000001" customHeight="1" x14ac:dyDescent="0.25">
      <c r="B22" s="88" t="s">
        <v>22</v>
      </c>
      <c r="C22" s="88"/>
      <c r="D22" s="88"/>
      <c r="E22" s="88"/>
      <c r="F22" s="21">
        <v>0</v>
      </c>
    </row>
    <row r="23" spans="2:7" ht="20.100000000000001" customHeight="1" x14ac:dyDescent="0.25">
      <c r="B23" s="13" t="s">
        <v>19</v>
      </c>
      <c r="C23" s="30"/>
      <c r="D23" s="29"/>
      <c r="E23" s="29"/>
      <c r="F23" s="7"/>
    </row>
    <row r="24" spans="2:7" ht="20.100000000000001" customHeight="1" x14ac:dyDescent="0.25">
      <c r="B24" s="13" t="s">
        <v>20</v>
      </c>
      <c r="C24" s="30"/>
      <c r="D24" s="29"/>
      <c r="E24" s="29"/>
      <c r="F24" s="7"/>
    </row>
    <row r="25" spans="2:7" ht="20.100000000000001" customHeight="1" x14ac:dyDescent="0.25">
      <c r="B25" s="89" t="s">
        <v>24</v>
      </c>
      <c r="C25" s="89"/>
      <c r="D25" s="89"/>
      <c r="E25" s="89"/>
      <c r="F25" s="89"/>
    </row>
    <row r="26" spans="2:7" ht="20.100000000000001" customHeight="1" x14ac:dyDescent="0.25">
      <c r="B26" s="1"/>
      <c r="C26" s="28"/>
      <c r="D26" s="28"/>
      <c r="E26" s="28"/>
    </row>
    <row r="27" spans="2:7" ht="20.100000000000001" customHeight="1" x14ac:dyDescent="0.25">
      <c r="B27" s="3" t="s">
        <v>23</v>
      </c>
      <c r="C27" s="28"/>
      <c r="D27" s="28"/>
      <c r="E27" s="28"/>
    </row>
    <row r="28" spans="2:7" ht="20.100000000000001" customHeight="1" x14ac:dyDescent="0.25">
      <c r="B28" s="90" t="s">
        <v>5</v>
      </c>
      <c r="C28" s="90"/>
      <c r="D28" s="90"/>
      <c r="E28" s="90"/>
      <c r="F28" s="23">
        <v>30012313.039999999</v>
      </c>
      <c r="G28" s="24">
        <f>F28/F$32</f>
        <v>8.1696387166907414E-2</v>
      </c>
    </row>
    <row r="29" spans="2:7" ht="20.100000000000001" customHeight="1" x14ac:dyDescent="0.25">
      <c r="B29" s="90" t="s">
        <v>8</v>
      </c>
      <c r="C29" s="90"/>
      <c r="D29" s="90"/>
      <c r="E29" s="90"/>
      <c r="F29" s="23">
        <v>181977696.27000001</v>
      </c>
      <c r="G29" s="24">
        <f t="shared" ref="G29:G31" si="0">F29/F$32</f>
        <v>0.49536069780431041</v>
      </c>
    </row>
    <row r="30" spans="2:7" ht="20.100000000000001" customHeight="1" x14ac:dyDescent="0.25">
      <c r="B30" s="90" t="s">
        <v>7</v>
      </c>
      <c r="C30" s="90"/>
      <c r="D30" s="90"/>
      <c r="E30" s="90"/>
      <c r="F30" s="23">
        <v>155374008.62</v>
      </c>
      <c r="G30" s="24">
        <f t="shared" si="0"/>
        <v>0.42294291502878217</v>
      </c>
    </row>
    <row r="31" spans="2:7" ht="20.100000000000001" customHeight="1" x14ac:dyDescent="0.25">
      <c r="B31" s="90" t="s">
        <v>9</v>
      </c>
      <c r="C31" s="90"/>
      <c r="D31" s="90"/>
      <c r="E31" s="90"/>
      <c r="F31" s="23">
        <v>0</v>
      </c>
      <c r="G31" s="24">
        <f t="shared" si="0"/>
        <v>0</v>
      </c>
    </row>
    <row r="32" spans="2:7" ht="20.100000000000001" customHeight="1" x14ac:dyDescent="0.25">
      <c r="B32" s="87" t="s">
        <v>4</v>
      </c>
      <c r="C32" s="87"/>
      <c r="D32" s="87"/>
      <c r="E32" s="87"/>
      <c r="F32" s="25">
        <f>SUM(F28:F31)</f>
        <v>367364017.93000001</v>
      </c>
      <c r="G32" s="26">
        <f>SUM(G28:G31)</f>
        <v>1</v>
      </c>
    </row>
    <row r="33" ht="20.100000000000001" customHeight="1" x14ac:dyDescent="0.25"/>
    <row r="34" ht="20.100000000000001" customHeight="1" x14ac:dyDescent="0.25"/>
    <row r="35" ht="20.100000000000001" customHeight="1" x14ac:dyDescent="0.25"/>
    <row r="36" ht="20.100000000000001" customHeight="1" x14ac:dyDescent="0.25"/>
    <row r="37" ht="20.100000000000001" customHeight="1" x14ac:dyDescent="0.25"/>
    <row r="38" ht="20.100000000000001" customHeight="1" x14ac:dyDescent="0.25"/>
    <row r="39" ht="20.100000000000001" customHeight="1" x14ac:dyDescent="0.25"/>
    <row r="40" ht="20.100000000000001" customHeight="1" x14ac:dyDescent="0.25"/>
    <row r="41" ht="20.100000000000001" customHeight="1" x14ac:dyDescent="0.25"/>
    <row r="42" ht="20.100000000000001" customHeight="1" x14ac:dyDescent="0.25"/>
    <row r="43" ht="20.100000000000001" customHeight="1" x14ac:dyDescent="0.25"/>
    <row r="44" ht="20.100000000000001" customHeight="1" x14ac:dyDescent="0.25"/>
    <row r="45" ht="20.100000000000001" customHeight="1" x14ac:dyDescent="0.25"/>
    <row r="46" ht="20.100000000000001" customHeight="1" x14ac:dyDescent="0.25"/>
    <row r="47" ht="20.100000000000001" customHeight="1" x14ac:dyDescent="0.25"/>
    <row r="48" ht="20.100000000000001" customHeight="1" x14ac:dyDescent="0.25"/>
    <row r="49" ht="20.100000000000001" customHeight="1" x14ac:dyDescent="0.25"/>
    <row r="50" ht="20.100000000000001" customHeight="1" x14ac:dyDescent="0.25"/>
    <row r="51" ht="20.100000000000001" customHeight="1" x14ac:dyDescent="0.25"/>
    <row r="52" ht="20.100000000000001" customHeight="1" x14ac:dyDescent="0.25"/>
    <row r="53" ht="20.100000000000001" customHeight="1" x14ac:dyDescent="0.25"/>
  </sheetData>
  <sheetProtection algorithmName="SHA-512" hashValue="i2k+TrkgUfQCmdNkW5mrZQQhksCqd7UhlYvwkRcehOLo2UX1J2YYgFUMbvmWAYRgrOFTL4cpBM25gAtHGMqNTA==" saltValue="QPZYr0j2h3Hc9ItmgZAd0A==" spinCount="100000" sheet="1" objects="1" scenarios="1"/>
  <mergeCells count="19">
    <mergeCell ref="B21:E21"/>
    <mergeCell ref="B8:E8"/>
    <mergeCell ref="B9:E9"/>
    <mergeCell ref="B10:E10"/>
    <mergeCell ref="B11:E11"/>
    <mergeCell ref="B12:E12"/>
    <mergeCell ref="B15:E15"/>
    <mergeCell ref="B16:E16"/>
    <mergeCell ref="B17:E17"/>
    <mergeCell ref="B18:E18"/>
    <mergeCell ref="B19:E19"/>
    <mergeCell ref="B20:E20"/>
    <mergeCell ref="B32:E32"/>
    <mergeCell ref="B22:E22"/>
    <mergeCell ref="B25:F25"/>
    <mergeCell ref="B28:E28"/>
    <mergeCell ref="B29:E29"/>
    <mergeCell ref="B30:E30"/>
    <mergeCell ref="B31:E31"/>
  </mergeCells>
  <pageMargins left="0.25" right="0.25" top="0.75" bottom="0.75" header="0.3" footer="0.3"/>
  <pageSetup paperSize="9" scale="79" orientation="portrait" horizontalDpi="0" verticalDpi="0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F344CC-34DD-4BF3-A69B-43475ACA8573}">
  <dimension ref="B2:H53"/>
  <sheetViews>
    <sheetView topLeftCell="A16" workbookViewId="0">
      <selection activeCell="F8" sqref="F8"/>
    </sheetView>
  </sheetViews>
  <sheetFormatPr defaultColWidth="8.85546875" defaultRowHeight="15" x14ac:dyDescent="0.25"/>
  <cols>
    <col min="1" max="1" width="2.85546875" style="48" customWidth="1"/>
    <col min="2" max="5" width="15.85546875" style="48" customWidth="1"/>
    <col min="6" max="6" width="20.85546875" style="48" customWidth="1"/>
    <col min="7" max="8" width="17.42578125" style="48" bestFit="1" customWidth="1"/>
    <col min="9" max="9" width="8.85546875" style="48"/>
    <col min="10" max="10" width="11" style="48" bestFit="1" customWidth="1"/>
    <col min="11" max="11" width="12" style="48" bestFit="1" customWidth="1"/>
    <col min="12" max="16384" width="8.85546875" style="48"/>
  </cols>
  <sheetData>
    <row r="2" spans="2:8" ht="18.75" x14ac:dyDescent="0.3">
      <c r="B2" s="47"/>
      <c r="D2" s="47"/>
      <c r="E2" s="47" t="s">
        <v>13</v>
      </c>
    </row>
    <row r="4" spans="2:8" ht="20.100000000000001" customHeight="1" x14ac:dyDescent="0.25">
      <c r="B4" s="49"/>
      <c r="C4" s="50"/>
      <c r="D4" s="49"/>
      <c r="E4" s="49" t="s">
        <v>14</v>
      </c>
      <c r="F4" s="50"/>
    </row>
    <row r="5" spans="2:8" ht="20.100000000000001" customHeight="1" x14ac:dyDescent="0.25">
      <c r="B5" s="51"/>
      <c r="C5" s="52"/>
      <c r="D5" s="51"/>
      <c r="E5" s="53" t="s">
        <v>16</v>
      </c>
      <c r="F5" s="54" t="s">
        <v>15</v>
      </c>
    </row>
    <row r="6" spans="2:8" ht="20.100000000000001" customHeight="1" x14ac:dyDescent="0.25">
      <c r="B6" s="51"/>
      <c r="C6" s="55"/>
      <c r="D6" s="51"/>
      <c r="E6" s="53" t="s">
        <v>17</v>
      </c>
      <c r="F6" s="56">
        <v>44408</v>
      </c>
    </row>
    <row r="7" spans="2:8" ht="20.100000000000001" customHeight="1" x14ac:dyDescent="0.25">
      <c r="B7" s="57"/>
      <c r="C7" s="58"/>
      <c r="D7" s="50"/>
      <c r="E7" s="58"/>
      <c r="F7" s="58"/>
    </row>
    <row r="8" spans="2:8" ht="20.100000000000001" customHeight="1" x14ac:dyDescent="0.25">
      <c r="B8" s="92" t="s">
        <v>0</v>
      </c>
      <c r="C8" s="92"/>
      <c r="D8" s="92"/>
      <c r="E8" s="92"/>
      <c r="F8" s="14">
        <v>1.0149999999999999</v>
      </c>
    </row>
    <row r="9" spans="2:8" ht="20.100000000000001" customHeight="1" x14ac:dyDescent="0.25">
      <c r="B9" s="92" t="s">
        <v>10</v>
      </c>
      <c r="C9" s="92"/>
      <c r="D9" s="92"/>
      <c r="E9" s="92"/>
      <c r="F9" s="15">
        <v>351460132.75</v>
      </c>
    </row>
    <row r="10" spans="2:8" ht="20.100000000000001" customHeight="1" x14ac:dyDescent="0.25">
      <c r="B10" s="92" t="s">
        <v>1</v>
      </c>
      <c r="C10" s="92"/>
      <c r="D10" s="92"/>
      <c r="E10" s="92"/>
      <c r="F10" s="69">
        <v>346254021</v>
      </c>
      <c r="G10" s="59"/>
    </row>
    <row r="11" spans="2:8" ht="20.100000000000001" customHeight="1" x14ac:dyDescent="0.25">
      <c r="B11" s="92" t="s">
        <v>11</v>
      </c>
      <c r="C11" s="92"/>
      <c r="D11" s="92"/>
      <c r="E11" s="92"/>
      <c r="F11" s="69">
        <f>F10+F12</f>
        <v>551802611</v>
      </c>
    </row>
    <row r="12" spans="2:8" ht="20.100000000000001" customHeight="1" x14ac:dyDescent="0.25">
      <c r="B12" s="92" t="s">
        <v>12</v>
      </c>
      <c r="C12" s="92"/>
      <c r="D12" s="92"/>
      <c r="E12" s="92"/>
      <c r="F12" s="69">
        <f>'30.6.2021'!F12+F16</f>
        <v>205548590</v>
      </c>
    </row>
    <row r="13" spans="2:8" ht="20.100000000000001" customHeight="1" x14ac:dyDescent="0.25">
      <c r="B13" s="61"/>
      <c r="C13" s="62"/>
      <c r="D13" s="62"/>
      <c r="E13" s="62"/>
    </row>
    <row r="14" spans="2:8" ht="20.100000000000001" customHeight="1" x14ac:dyDescent="0.25">
      <c r="B14" s="57" t="s">
        <v>45</v>
      </c>
      <c r="C14" s="57"/>
      <c r="D14" s="63"/>
      <c r="E14" s="63"/>
      <c r="F14" s="64"/>
    </row>
    <row r="15" spans="2:8" ht="20.100000000000001" customHeight="1" x14ac:dyDescent="0.25">
      <c r="B15" s="91" t="s">
        <v>25</v>
      </c>
      <c r="C15" s="91"/>
      <c r="D15" s="91"/>
      <c r="E15" s="91"/>
      <c r="F15" s="79">
        <v>25391174</v>
      </c>
      <c r="G15" s="65"/>
      <c r="H15" s="60"/>
    </row>
    <row r="16" spans="2:8" ht="20.100000000000001" customHeight="1" x14ac:dyDescent="0.25">
      <c r="B16" s="91" t="s">
        <v>26</v>
      </c>
      <c r="C16" s="91"/>
      <c r="D16" s="91"/>
      <c r="E16" s="91"/>
      <c r="F16" s="80">
        <v>0</v>
      </c>
    </row>
    <row r="17" spans="2:8" ht="20.100000000000001" customHeight="1" x14ac:dyDescent="0.25">
      <c r="B17" s="91" t="s">
        <v>27</v>
      </c>
      <c r="C17" s="91"/>
      <c r="D17" s="91"/>
      <c r="E17" s="91"/>
      <c r="F17" s="80">
        <f>F15-F16</f>
        <v>25391174</v>
      </c>
    </row>
    <row r="18" spans="2:8" ht="20.100000000000001" customHeight="1" x14ac:dyDescent="0.25">
      <c r="B18" s="91" t="s">
        <v>2</v>
      </c>
      <c r="C18" s="91"/>
      <c r="D18" s="91"/>
      <c r="E18" s="91"/>
      <c r="F18" s="21">
        <f>F15*'30.6.2021'!F8</f>
        <v>25863449.836399999</v>
      </c>
    </row>
    <row r="19" spans="2:8" ht="20.100000000000001" customHeight="1" x14ac:dyDescent="0.25">
      <c r="B19" s="91" t="s">
        <v>3</v>
      </c>
      <c r="C19" s="91"/>
      <c r="D19" s="91"/>
      <c r="E19" s="91"/>
      <c r="F19" s="22">
        <f>F16*'31.5.2021'!F8</f>
        <v>0</v>
      </c>
    </row>
    <row r="20" spans="2:8" ht="20.100000000000001" customHeight="1" x14ac:dyDescent="0.25">
      <c r="B20" s="91" t="s">
        <v>6</v>
      </c>
      <c r="C20" s="91"/>
      <c r="D20" s="91"/>
      <c r="E20" s="91"/>
      <c r="F20" s="21">
        <f>F18-F19</f>
        <v>25863449.836399999</v>
      </c>
    </row>
    <row r="21" spans="2:8" ht="20.100000000000001" customHeight="1" x14ac:dyDescent="0.25">
      <c r="B21" s="91" t="s">
        <v>21</v>
      </c>
      <c r="C21" s="91"/>
      <c r="D21" s="91"/>
      <c r="E21" s="91"/>
      <c r="F21" s="21">
        <v>0</v>
      </c>
    </row>
    <row r="22" spans="2:8" ht="20.100000000000001" customHeight="1" x14ac:dyDescent="0.25">
      <c r="B22" s="91" t="s">
        <v>22</v>
      </c>
      <c r="C22" s="91"/>
      <c r="D22" s="91"/>
      <c r="E22" s="91"/>
      <c r="F22" s="21">
        <v>0</v>
      </c>
    </row>
    <row r="23" spans="2:8" ht="20.100000000000001" customHeight="1" x14ac:dyDescent="0.25">
      <c r="B23" s="66" t="s">
        <v>19</v>
      </c>
      <c r="C23" s="67"/>
      <c r="D23" s="63"/>
      <c r="E23" s="63"/>
      <c r="F23" s="50"/>
    </row>
    <row r="24" spans="2:8" ht="20.100000000000001" customHeight="1" x14ac:dyDescent="0.25">
      <c r="B24" s="66" t="s">
        <v>20</v>
      </c>
      <c r="C24" s="67"/>
      <c r="D24" s="63"/>
      <c r="E24" s="63"/>
      <c r="F24" s="50"/>
    </row>
    <row r="25" spans="2:8" ht="20.100000000000001" customHeight="1" x14ac:dyDescent="0.25">
      <c r="B25" s="93" t="s">
        <v>24</v>
      </c>
      <c r="C25" s="93"/>
      <c r="D25" s="93"/>
      <c r="E25" s="93"/>
      <c r="F25" s="93"/>
    </row>
    <row r="26" spans="2:8" ht="20.100000000000001" customHeight="1" x14ac:dyDescent="0.25">
      <c r="B26" s="61"/>
      <c r="C26" s="62"/>
      <c r="D26" s="62"/>
      <c r="E26" s="62"/>
    </row>
    <row r="27" spans="2:8" ht="20.100000000000001" customHeight="1" x14ac:dyDescent="0.25">
      <c r="B27" s="68" t="s">
        <v>23</v>
      </c>
      <c r="C27" s="62"/>
      <c r="D27" s="62"/>
      <c r="E27" s="62"/>
    </row>
    <row r="28" spans="2:8" ht="20.100000000000001" customHeight="1" x14ac:dyDescent="0.25">
      <c r="B28" s="90" t="s">
        <v>5</v>
      </c>
      <c r="C28" s="90"/>
      <c r="D28" s="90"/>
      <c r="E28" s="90"/>
      <c r="F28" s="23">
        <v>78258365.310000002</v>
      </c>
      <c r="G28" s="81">
        <f>F28/F$32</f>
        <v>0.17975100594409801</v>
      </c>
      <c r="H28" s="65"/>
    </row>
    <row r="29" spans="2:8" ht="20.100000000000001" customHeight="1" x14ac:dyDescent="0.25">
      <c r="B29" s="90" t="s">
        <v>8</v>
      </c>
      <c r="C29" s="90"/>
      <c r="D29" s="90"/>
      <c r="E29" s="90"/>
      <c r="F29" s="23">
        <v>117638587.73999999</v>
      </c>
      <c r="G29" s="81">
        <f>F29/F$32</f>
        <v>0.2702031201437069</v>
      </c>
      <c r="H29" s="65"/>
    </row>
    <row r="30" spans="2:8" ht="20.100000000000001" customHeight="1" x14ac:dyDescent="0.25">
      <c r="B30" s="90" t="s">
        <v>7</v>
      </c>
      <c r="C30" s="90"/>
      <c r="D30" s="90"/>
      <c r="E30" s="90"/>
      <c r="F30" s="23">
        <v>238559308.49000001</v>
      </c>
      <c r="G30" s="81">
        <f t="shared" ref="G30:G31" si="0">F30/F$32</f>
        <v>0.54794494503613733</v>
      </c>
      <c r="H30" s="65"/>
    </row>
    <row r="31" spans="2:8" ht="20.100000000000001" customHeight="1" x14ac:dyDescent="0.25">
      <c r="B31" s="90" t="s">
        <v>9</v>
      </c>
      <c r="C31" s="90"/>
      <c r="D31" s="90"/>
      <c r="E31" s="90"/>
      <c r="F31" s="23">
        <v>914683.39</v>
      </c>
      <c r="G31" s="81">
        <f t="shared" si="0"/>
        <v>2.1009288760577833E-3</v>
      </c>
      <c r="H31" s="65"/>
    </row>
    <row r="32" spans="2:8" ht="20.100000000000001" customHeight="1" x14ac:dyDescent="0.25">
      <c r="B32" s="87" t="s">
        <v>4</v>
      </c>
      <c r="C32" s="87"/>
      <c r="D32" s="87"/>
      <c r="E32" s="87"/>
      <c r="F32" s="25">
        <f>SUM(F28:F31)</f>
        <v>435370944.93000001</v>
      </c>
      <c r="G32" s="26">
        <f>SUM(G28:G31)</f>
        <v>1</v>
      </c>
      <c r="H32" s="65"/>
    </row>
    <row r="33" spans="8:8" ht="20.100000000000001" customHeight="1" x14ac:dyDescent="0.25">
      <c r="H33" s="65"/>
    </row>
    <row r="34" spans="8:8" ht="20.100000000000001" customHeight="1" x14ac:dyDescent="0.25"/>
    <row r="35" spans="8:8" ht="20.100000000000001" customHeight="1" x14ac:dyDescent="0.25"/>
    <row r="36" spans="8:8" ht="20.100000000000001" customHeight="1" x14ac:dyDescent="0.25"/>
    <row r="37" spans="8:8" ht="20.100000000000001" customHeight="1" x14ac:dyDescent="0.25"/>
    <row r="38" spans="8:8" ht="20.100000000000001" customHeight="1" x14ac:dyDescent="0.25"/>
    <row r="39" spans="8:8" ht="20.100000000000001" customHeight="1" x14ac:dyDescent="0.25"/>
    <row r="40" spans="8:8" ht="20.100000000000001" customHeight="1" x14ac:dyDescent="0.25"/>
    <row r="41" spans="8:8" ht="20.100000000000001" customHeight="1" x14ac:dyDescent="0.25"/>
    <row r="42" spans="8:8" ht="20.100000000000001" customHeight="1" x14ac:dyDescent="0.25"/>
    <row r="43" spans="8:8" ht="20.100000000000001" customHeight="1" x14ac:dyDescent="0.25"/>
    <row r="44" spans="8:8" ht="20.100000000000001" customHeight="1" x14ac:dyDescent="0.25"/>
    <row r="45" spans="8:8" ht="20.100000000000001" customHeight="1" x14ac:dyDescent="0.25"/>
    <row r="46" spans="8:8" ht="20.100000000000001" customHeight="1" x14ac:dyDescent="0.25"/>
    <row r="47" spans="8:8" ht="20.100000000000001" customHeight="1" x14ac:dyDescent="0.25"/>
    <row r="48" spans="8:8" ht="20.100000000000001" customHeight="1" x14ac:dyDescent="0.25"/>
    <row r="49" ht="20.100000000000001" customHeight="1" x14ac:dyDescent="0.25"/>
    <row r="50" ht="20.100000000000001" customHeight="1" x14ac:dyDescent="0.25"/>
    <row r="51" ht="20.100000000000001" customHeight="1" x14ac:dyDescent="0.25"/>
    <row r="52" ht="20.100000000000001" customHeight="1" x14ac:dyDescent="0.25"/>
    <row r="53" ht="20.100000000000001" customHeight="1" x14ac:dyDescent="0.25"/>
  </sheetData>
  <sheetProtection algorithmName="SHA-512" hashValue="6uSM3MRhaYRKgMBW9JeXF/nC83A91/cPE9//1vpjG+Zjvpjm2e8WTMJiE4noGtcLYF7MLeEH9DD3NOg96pcF/A==" saltValue="FT2uTXyIvtjXFawgOLTwAg==" spinCount="100000" sheet="1" objects="1" scenarios="1"/>
  <mergeCells count="19">
    <mergeCell ref="B32:E32"/>
    <mergeCell ref="B22:E22"/>
    <mergeCell ref="B25:F25"/>
    <mergeCell ref="B28:E28"/>
    <mergeCell ref="B29:E29"/>
    <mergeCell ref="B30:E30"/>
    <mergeCell ref="B31:E31"/>
    <mergeCell ref="B21:E21"/>
    <mergeCell ref="B8:E8"/>
    <mergeCell ref="B9:E9"/>
    <mergeCell ref="B10:E10"/>
    <mergeCell ref="B11:E11"/>
    <mergeCell ref="B12:E12"/>
    <mergeCell ref="B15:E15"/>
    <mergeCell ref="B16:E16"/>
    <mergeCell ref="B17:E17"/>
    <mergeCell ref="B18:E18"/>
    <mergeCell ref="B19:E19"/>
    <mergeCell ref="B20:E20"/>
  </mergeCells>
  <pageMargins left="0.7" right="0.7" top="0.78740157499999996" bottom="0.78740157499999996" header="0.3" footer="0.3"/>
  <pageSetup paperSize="9" scale="80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7D833C-6E4C-43A1-800A-92FAE67E85E4}">
  <dimension ref="A2:H33"/>
  <sheetViews>
    <sheetView workbookViewId="0">
      <selection activeCell="F8" sqref="F8"/>
    </sheetView>
  </sheetViews>
  <sheetFormatPr defaultColWidth="8.85546875" defaultRowHeight="15" x14ac:dyDescent="0.25"/>
  <cols>
    <col min="1" max="1" width="2.85546875" style="48" customWidth="1"/>
    <col min="2" max="5" width="15.85546875" style="48" customWidth="1"/>
    <col min="6" max="6" width="20.85546875" style="48" customWidth="1"/>
    <col min="7" max="8" width="17.42578125" style="48" bestFit="1" customWidth="1"/>
  </cols>
  <sheetData>
    <row r="2" spans="2:8" ht="18.75" x14ac:dyDescent="0.3">
      <c r="B2" s="47"/>
      <c r="D2" s="47"/>
      <c r="E2" s="47" t="s">
        <v>13</v>
      </c>
    </row>
    <row r="4" spans="2:8" x14ac:dyDescent="0.25">
      <c r="B4" s="49"/>
      <c r="C4" s="50"/>
      <c r="D4" s="49"/>
      <c r="E4" s="49" t="s">
        <v>14</v>
      </c>
      <c r="F4" s="50"/>
    </row>
    <row r="5" spans="2:8" x14ac:dyDescent="0.25">
      <c r="B5" s="51"/>
      <c r="C5" s="52"/>
      <c r="D5" s="51"/>
      <c r="E5" s="53" t="s">
        <v>16</v>
      </c>
      <c r="F5" s="54" t="s">
        <v>15</v>
      </c>
    </row>
    <row r="6" spans="2:8" x14ac:dyDescent="0.25">
      <c r="B6" s="51"/>
      <c r="C6" s="55"/>
      <c r="D6" s="51"/>
      <c r="E6" s="53" t="s">
        <v>17</v>
      </c>
      <c r="F6" s="56">
        <v>44439</v>
      </c>
    </row>
    <row r="7" spans="2:8" x14ac:dyDescent="0.25">
      <c r="B7" s="57"/>
      <c r="C7" s="58"/>
      <c r="D7" s="50"/>
      <c r="E7" s="58"/>
      <c r="F7" s="58"/>
    </row>
    <row r="8" spans="2:8" x14ac:dyDescent="0.25">
      <c r="B8" s="92" t="s">
        <v>0</v>
      </c>
      <c r="C8" s="92"/>
      <c r="D8" s="92"/>
      <c r="E8" s="92"/>
      <c r="F8" s="14">
        <v>1.02</v>
      </c>
    </row>
    <row r="9" spans="2:8" x14ac:dyDescent="0.25">
      <c r="B9" s="92" t="s">
        <v>10</v>
      </c>
      <c r="C9" s="92"/>
      <c r="D9" s="92"/>
      <c r="E9" s="92"/>
      <c r="F9" s="15">
        <v>372340926.41000003</v>
      </c>
    </row>
    <row r="10" spans="2:8" x14ac:dyDescent="0.25">
      <c r="B10" s="92" t="s">
        <v>1</v>
      </c>
      <c r="C10" s="92"/>
      <c r="D10" s="92"/>
      <c r="E10" s="92"/>
      <c r="F10" s="69">
        <v>365025892</v>
      </c>
      <c r="G10" s="59"/>
    </row>
    <row r="11" spans="2:8" x14ac:dyDescent="0.25">
      <c r="B11" s="92" t="s">
        <v>11</v>
      </c>
      <c r="C11" s="92"/>
      <c r="D11" s="92"/>
      <c r="E11" s="92"/>
      <c r="F11" s="69">
        <f>F10+F12</f>
        <v>570774482</v>
      </c>
    </row>
    <row r="12" spans="2:8" x14ac:dyDescent="0.25">
      <c r="B12" s="92" t="s">
        <v>12</v>
      </c>
      <c r="C12" s="92"/>
      <c r="D12" s="92"/>
      <c r="E12" s="92"/>
      <c r="F12" s="69">
        <f>'31.7.2021'!F12+F16</f>
        <v>205748590</v>
      </c>
    </row>
    <row r="13" spans="2:8" x14ac:dyDescent="0.25">
      <c r="B13" s="61"/>
      <c r="C13" s="62"/>
      <c r="D13" s="62"/>
      <c r="E13" s="62"/>
    </row>
    <row r="14" spans="2:8" x14ac:dyDescent="0.25">
      <c r="B14" s="57" t="s">
        <v>46</v>
      </c>
      <c r="C14" s="57"/>
      <c r="D14" s="63"/>
      <c r="E14" s="63"/>
      <c r="F14" s="64"/>
    </row>
    <row r="15" spans="2:8" x14ac:dyDescent="0.25">
      <c r="B15" s="91" t="s">
        <v>25</v>
      </c>
      <c r="C15" s="91"/>
      <c r="D15" s="91"/>
      <c r="E15" s="91"/>
      <c r="F15" s="79">
        <v>18971871</v>
      </c>
      <c r="G15" s="65"/>
      <c r="H15" s="60"/>
    </row>
    <row r="16" spans="2:8" x14ac:dyDescent="0.25">
      <c r="B16" s="91" t="s">
        <v>26</v>
      </c>
      <c r="C16" s="91"/>
      <c r="D16" s="91"/>
      <c r="E16" s="91"/>
      <c r="F16" s="80">
        <v>200000</v>
      </c>
    </row>
    <row r="17" spans="2:8" x14ac:dyDescent="0.25">
      <c r="B17" s="91" t="s">
        <v>27</v>
      </c>
      <c r="C17" s="91"/>
      <c r="D17" s="91"/>
      <c r="E17" s="91"/>
      <c r="F17" s="80">
        <f>F15-F16</f>
        <v>18771871</v>
      </c>
    </row>
    <row r="18" spans="2:8" x14ac:dyDescent="0.25">
      <c r="B18" s="91" t="s">
        <v>2</v>
      </c>
      <c r="C18" s="91"/>
      <c r="D18" s="91"/>
      <c r="E18" s="91"/>
      <c r="F18" s="21">
        <f>F15*'31.7.2021'!F8</f>
        <v>19256449.064999998</v>
      </c>
    </row>
    <row r="19" spans="2:8" x14ac:dyDescent="0.25">
      <c r="B19" s="91" t="s">
        <v>3</v>
      </c>
      <c r="C19" s="91"/>
      <c r="D19" s="91"/>
      <c r="E19" s="91"/>
      <c r="F19" s="22">
        <f>F16*'31.7.2021'!F8</f>
        <v>202999.99999999997</v>
      </c>
    </row>
    <row r="20" spans="2:8" x14ac:dyDescent="0.25">
      <c r="B20" s="91" t="s">
        <v>6</v>
      </c>
      <c r="C20" s="91"/>
      <c r="D20" s="91"/>
      <c r="E20" s="91"/>
      <c r="F20" s="21">
        <f>F18-F19</f>
        <v>19053449.064999998</v>
      </c>
    </row>
    <row r="21" spans="2:8" x14ac:dyDescent="0.25">
      <c r="B21" s="91" t="s">
        <v>21</v>
      </c>
      <c r="C21" s="91"/>
      <c r="D21" s="91"/>
      <c r="E21" s="91"/>
      <c r="F21" s="21">
        <v>0</v>
      </c>
    </row>
    <row r="22" spans="2:8" x14ac:dyDescent="0.25">
      <c r="B22" s="91" t="s">
        <v>22</v>
      </c>
      <c r="C22" s="91"/>
      <c r="D22" s="91"/>
      <c r="E22" s="91"/>
      <c r="F22" s="21">
        <v>0</v>
      </c>
    </row>
    <row r="23" spans="2:8" x14ac:dyDescent="0.25">
      <c r="B23" s="66" t="s">
        <v>19</v>
      </c>
      <c r="C23" s="67"/>
      <c r="D23" s="63"/>
      <c r="E23" s="63"/>
      <c r="F23" s="50"/>
    </row>
    <row r="24" spans="2:8" x14ac:dyDescent="0.25">
      <c r="B24" s="66" t="s">
        <v>20</v>
      </c>
      <c r="C24" s="67"/>
      <c r="D24" s="63"/>
      <c r="E24" s="63"/>
      <c r="F24" s="50"/>
    </row>
    <row r="25" spans="2:8" x14ac:dyDescent="0.25">
      <c r="B25" s="93" t="s">
        <v>24</v>
      </c>
      <c r="C25" s="93"/>
      <c r="D25" s="93"/>
      <c r="E25" s="93"/>
      <c r="F25" s="93"/>
    </row>
    <row r="26" spans="2:8" x14ac:dyDescent="0.25">
      <c r="B26" s="61"/>
      <c r="C26" s="62"/>
      <c r="D26" s="62"/>
      <c r="E26" s="62"/>
    </row>
    <row r="27" spans="2:8" x14ac:dyDescent="0.25">
      <c r="B27" s="68" t="s">
        <v>23</v>
      </c>
      <c r="C27" s="62"/>
      <c r="D27" s="62"/>
      <c r="E27" s="62"/>
    </row>
    <row r="28" spans="2:8" x14ac:dyDescent="0.25">
      <c r="B28" s="90" t="s">
        <v>5</v>
      </c>
      <c r="C28" s="90"/>
      <c r="D28" s="90"/>
      <c r="E28" s="90"/>
      <c r="F28" s="23">
        <v>94020348.230000004</v>
      </c>
      <c r="G28" s="81">
        <f>F28/F$32</f>
        <v>0.20763596850996396</v>
      </c>
      <c r="H28" s="65"/>
    </row>
    <row r="29" spans="2:8" x14ac:dyDescent="0.25">
      <c r="B29" s="90" t="s">
        <v>8</v>
      </c>
      <c r="C29" s="90"/>
      <c r="D29" s="90"/>
      <c r="E29" s="90"/>
      <c r="F29" s="23">
        <v>118277029.27</v>
      </c>
      <c r="G29" s="81">
        <f>F29/F$32</f>
        <v>0.26120479223157844</v>
      </c>
      <c r="H29" s="65"/>
    </row>
    <row r="30" spans="2:8" x14ac:dyDescent="0.25">
      <c r="B30" s="90" t="s">
        <v>7</v>
      </c>
      <c r="C30" s="90"/>
      <c r="D30" s="90"/>
      <c r="E30" s="90"/>
      <c r="F30" s="23">
        <v>240516019.44999999</v>
      </c>
      <c r="G30" s="81">
        <f t="shared" ref="G30:G31" si="0">F30/F$32</f>
        <v>0.53115923925845765</v>
      </c>
      <c r="H30" s="65"/>
    </row>
    <row r="31" spans="2:8" x14ac:dyDescent="0.25">
      <c r="B31" s="90" t="s">
        <v>9</v>
      </c>
      <c r="C31" s="90"/>
      <c r="D31" s="90"/>
      <c r="E31" s="90"/>
      <c r="F31" s="23">
        <v>0</v>
      </c>
      <c r="G31" s="81">
        <f t="shared" si="0"/>
        <v>0</v>
      </c>
      <c r="H31" s="65"/>
    </row>
    <row r="32" spans="2:8" x14ac:dyDescent="0.25">
      <c r="B32" s="87" t="s">
        <v>4</v>
      </c>
      <c r="C32" s="87"/>
      <c r="D32" s="87"/>
      <c r="E32" s="87"/>
      <c r="F32" s="25">
        <f>SUM(F28:F31)</f>
        <v>452813396.94999999</v>
      </c>
      <c r="G32" s="26">
        <f>SUM(G28:G31)</f>
        <v>1</v>
      </c>
      <c r="H32" s="65"/>
    </row>
    <row r="33" spans="8:8" x14ac:dyDescent="0.25">
      <c r="H33" s="65"/>
    </row>
  </sheetData>
  <sheetProtection algorithmName="SHA-512" hashValue="QIe/I+jrz7cHBmO5zZ9KnO4bzJ2z2KdBanxxtkYW0H0tqEtGJnkk8LbSNy/nTMK3WGsPfUNKJJ0TV7CYe7msjg==" saltValue="76i5MgA7dxEQ/t6rnzmHjw==" spinCount="100000" sheet="1" objects="1" scenarios="1"/>
  <mergeCells count="19">
    <mergeCell ref="B32:E32"/>
    <mergeCell ref="B22:E22"/>
    <mergeCell ref="B25:F25"/>
    <mergeCell ref="B28:E28"/>
    <mergeCell ref="B29:E29"/>
    <mergeCell ref="B30:E30"/>
    <mergeCell ref="B31:E31"/>
    <mergeCell ref="B21:E21"/>
    <mergeCell ref="B8:E8"/>
    <mergeCell ref="B9:E9"/>
    <mergeCell ref="B10:E10"/>
    <mergeCell ref="B11:E11"/>
    <mergeCell ref="B12:E12"/>
    <mergeCell ref="B15:E15"/>
    <mergeCell ref="B16:E16"/>
    <mergeCell ref="B17:E17"/>
    <mergeCell ref="B18:E18"/>
    <mergeCell ref="B19:E19"/>
    <mergeCell ref="B20:E20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7B566A-F36B-42E9-BDC5-0C09160E032B}">
  <dimension ref="B2:H52"/>
  <sheetViews>
    <sheetView workbookViewId="0">
      <selection activeCell="F8" sqref="F8"/>
    </sheetView>
  </sheetViews>
  <sheetFormatPr defaultColWidth="8.85546875" defaultRowHeight="15" x14ac:dyDescent="0.25"/>
  <cols>
    <col min="1" max="1" width="2.85546875" style="48" customWidth="1"/>
    <col min="2" max="5" width="15.85546875" style="48" customWidth="1"/>
    <col min="6" max="6" width="20.85546875" style="48" customWidth="1"/>
    <col min="7" max="8" width="17.42578125" style="48" bestFit="1" customWidth="1"/>
    <col min="9" max="9" width="8.85546875" style="48"/>
    <col min="10" max="10" width="11" style="48" bestFit="1" customWidth="1"/>
    <col min="11" max="11" width="12" style="48" bestFit="1" customWidth="1"/>
    <col min="12" max="16384" width="8.85546875" style="48"/>
  </cols>
  <sheetData>
    <row r="2" spans="2:8" ht="18.75" x14ac:dyDescent="0.3">
      <c r="B2" s="47"/>
      <c r="D2" s="47"/>
      <c r="E2" s="47" t="s">
        <v>13</v>
      </c>
    </row>
    <row r="4" spans="2:8" ht="20.100000000000001" customHeight="1" x14ac:dyDescent="0.25">
      <c r="B4" s="49"/>
      <c r="C4" s="50"/>
      <c r="D4" s="49"/>
      <c r="E4" s="49" t="s">
        <v>14</v>
      </c>
      <c r="F4" s="50"/>
    </row>
    <row r="5" spans="2:8" ht="20.100000000000001" customHeight="1" x14ac:dyDescent="0.25">
      <c r="B5" s="51"/>
      <c r="C5" s="52"/>
      <c r="D5" s="51"/>
      <c r="E5" s="53" t="s">
        <v>16</v>
      </c>
      <c r="F5" s="54" t="s">
        <v>15</v>
      </c>
    </row>
    <row r="6" spans="2:8" ht="20.100000000000001" customHeight="1" x14ac:dyDescent="0.25">
      <c r="B6" s="51"/>
      <c r="C6" s="55"/>
      <c r="D6" s="51"/>
      <c r="E6" s="53" t="s">
        <v>17</v>
      </c>
      <c r="F6" s="56">
        <v>44469</v>
      </c>
    </row>
    <row r="7" spans="2:8" ht="20.100000000000001" customHeight="1" x14ac:dyDescent="0.25">
      <c r="B7" s="57"/>
      <c r="C7" s="58"/>
      <c r="D7" s="50"/>
      <c r="E7" s="58"/>
      <c r="F7" s="58"/>
    </row>
    <row r="8" spans="2:8" ht="20.100000000000001" customHeight="1" x14ac:dyDescent="0.25">
      <c r="B8" s="92" t="s">
        <v>0</v>
      </c>
      <c r="C8" s="92"/>
      <c r="D8" s="92"/>
      <c r="E8" s="92"/>
      <c r="F8" s="14">
        <v>1.026</v>
      </c>
    </row>
    <row r="9" spans="2:8" ht="20.100000000000001" customHeight="1" x14ac:dyDescent="0.25">
      <c r="B9" s="92" t="s">
        <v>10</v>
      </c>
      <c r="C9" s="92"/>
      <c r="D9" s="92"/>
      <c r="E9" s="92"/>
      <c r="F9" s="15">
        <v>407612143.14999998</v>
      </c>
    </row>
    <row r="10" spans="2:8" ht="20.100000000000001" customHeight="1" x14ac:dyDescent="0.25">
      <c r="B10" s="92" t="s">
        <v>1</v>
      </c>
      <c r="C10" s="92"/>
      <c r="D10" s="92"/>
      <c r="E10" s="92"/>
      <c r="F10" s="69">
        <v>397284581</v>
      </c>
      <c r="G10" s="59"/>
    </row>
    <row r="11" spans="2:8" ht="20.100000000000001" customHeight="1" x14ac:dyDescent="0.25">
      <c r="B11" s="92" t="s">
        <v>11</v>
      </c>
      <c r="C11" s="92"/>
      <c r="D11" s="92"/>
      <c r="E11" s="92"/>
      <c r="F11" s="69">
        <f>F10+F12</f>
        <v>603033171</v>
      </c>
    </row>
    <row r="12" spans="2:8" ht="20.100000000000001" customHeight="1" x14ac:dyDescent="0.25">
      <c r="B12" s="92" t="s">
        <v>12</v>
      </c>
      <c r="C12" s="92"/>
      <c r="D12" s="92"/>
      <c r="E12" s="92"/>
      <c r="F12" s="69">
        <f>'31.08.21'!F12+F16</f>
        <v>205748590</v>
      </c>
    </row>
    <row r="13" spans="2:8" ht="20.100000000000001" customHeight="1" x14ac:dyDescent="0.25">
      <c r="B13" s="61"/>
      <c r="C13" s="62"/>
      <c r="D13" s="62"/>
      <c r="E13" s="62"/>
    </row>
    <row r="14" spans="2:8" ht="20.100000000000001" customHeight="1" x14ac:dyDescent="0.25">
      <c r="B14" s="57" t="s">
        <v>47</v>
      </c>
      <c r="C14" s="57"/>
      <c r="D14" s="63"/>
      <c r="E14" s="63"/>
      <c r="F14" s="64"/>
    </row>
    <row r="15" spans="2:8" ht="20.100000000000001" customHeight="1" x14ac:dyDescent="0.25">
      <c r="B15" s="91" t="s">
        <v>25</v>
      </c>
      <c r="C15" s="91"/>
      <c r="D15" s="91"/>
      <c r="E15" s="91"/>
      <c r="F15" s="79">
        <v>32258689</v>
      </c>
      <c r="G15" s="65"/>
      <c r="H15" s="60"/>
    </row>
    <row r="16" spans="2:8" ht="20.100000000000001" customHeight="1" x14ac:dyDescent="0.25">
      <c r="B16" s="91" t="s">
        <v>26</v>
      </c>
      <c r="C16" s="91"/>
      <c r="D16" s="91"/>
      <c r="E16" s="91"/>
      <c r="F16" s="80">
        <v>0</v>
      </c>
    </row>
    <row r="17" spans="2:8" ht="20.100000000000001" customHeight="1" x14ac:dyDescent="0.25">
      <c r="B17" s="91" t="s">
        <v>27</v>
      </c>
      <c r="C17" s="91"/>
      <c r="D17" s="91"/>
      <c r="E17" s="91"/>
      <c r="F17" s="80">
        <f>F15-F16</f>
        <v>32258689</v>
      </c>
    </row>
    <row r="18" spans="2:8" ht="20.100000000000001" customHeight="1" x14ac:dyDescent="0.25">
      <c r="B18" s="91" t="s">
        <v>2</v>
      </c>
      <c r="C18" s="91"/>
      <c r="D18" s="91"/>
      <c r="E18" s="91"/>
      <c r="F18" s="21">
        <f>F15*'31.08.21'!F8</f>
        <v>32903862.780000001</v>
      </c>
    </row>
    <row r="19" spans="2:8" ht="20.100000000000001" customHeight="1" x14ac:dyDescent="0.25">
      <c r="B19" s="91" t="s">
        <v>3</v>
      </c>
      <c r="C19" s="91"/>
      <c r="D19" s="91"/>
      <c r="E19" s="91"/>
      <c r="F19" s="22">
        <f>F16*'31.5.2021'!F8</f>
        <v>0</v>
      </c>
    </row>
    <row r="20" spans="2:8" ht="20.100000000000001" customHeight="1" x14ac:dyDescent="0.25">
      <c r="B20" s="91" t="s">
        <v>6</v>
      </c>
      <c r="C20" s="91"/>
      <c r="D20" s="91"/>
      <c r="E20" s="91"/>
      <c r="F20" s="21">
        <f>F18-F19</f>
        <v>32903862.780000001</v>
      </c>
    </row>
    <row r="21" spans="2:8" ht="20.100000000000001" customHeight="1" x14ac:dyDescent="0.25">
      <c r="B21" s="91" t="s">
        <v>21</v>
      </c>
      <c r="C21" s="91"/>
      <c r="D21" s="91"/>
      <c r="E21" s="91"/>
      <c r="F21" s="21">
        <v>0</v>
      </c>
    </row>
    <row r="22" spans="2:8" ht="20.100000000000001" customHeight="1" x14ac:dyDescent="0.25">
      <c r="B22" s="91" t="s">
        <v>22</v>
      </c>
      <c r="C22" s="91"/>
      <c r="D22" s="91"/>
      <c r="E22" s="91"/>
      <c r="F22" s="21">
        <v>0</v>
      </c>
    </row>
    <row r="23" spans="2:8" ht="20.100000000000001" customHeight="1" x14ac:dyDescent="0.25">
      <c r="B23" s="66" t="s">
        <v>19</v>
      </c>
      <c r="C23" s="67"/>
      <c r="D23" s="63"/>
      <c r="E23" s="63"/>
      <c r="F23" s="50"/>
    </row>
    <row r="24" spans="2:8" ht="20.100000000000001" customHeight="1" x14ac:dyDescent="0.25">
      <c r="B24" s="66" t="s">
        <v>20</v>
      </c>
      <c r="C24" s="67"/>
      <c r="D24" s="63"/>
      <c r="E24" s="63"/>
      <c r="F24" s="50"/>
    </row>
    <row r="25" spans="2:8" ht="20.100000000000001" customHeight="1" x14ac:dyDescent="0.25">
      <c r="B25" s="93" t="s">
        <v>24</v>
      </c>
      <c r="C25" s="93"/>
      <c r="D25" s="93"/>
      <c r="E25" s="93"/>
      <c r="F25" s="93"/>
    </row>
    <row r="26" spans="2:8" ht="20.100000000000001" customHeight="1" x14ac:dyDescent="0.25">
      <c r="B26" s="61"/>
      <c r="C26" s="62"/>
      <c r="D26" s="62"/>
      <c r="E26" s="62"/>
    </row>
    <row r="27" spans="2:8" ht="20.100000000000001" customHeight="1" x14ac:dyDescent="0.25">
      <c r="B27" s="68" t="s">
        <v>23</v>
      </c>
      <c r="C27" s="62"/>
      <c r="D27" s="62"/>
      <c r="E27" s="62"/>
    </row>
    <row r="28" spans="2:8" ht="20.100000000000001" customHeight="1" x14ac:dyDescent="0.25">
      <c r="B28" s="90" t="s">
        <v>5</v>
      </c>
      <c r="C28" s="90"/>
      <c r="D28" s="90"/>
      <c r="E28" s="90"/>
      <c r="F28" s="23">
        <v>140713246.50999999</v>
      </c>
      <c r="G28" s="81">
        <f>F28/F$31</f>
        <v>0.28029968969694669</v>
      </c>
      <c r="H28" s="65"/>
    </row>
    <row r="29" spans="2:8" ht="20.100000000000001" customHeight="1" x14ac:dyDescent="0.25">
      <c r="B29" s="90" t="s">
        <v>8</v>
      </c>
      <c r="C29" s="90"/>
      <c r="D29" s="90"/>
      <c r="E29" s="90"/>
      <c r="F29" s="23">
        <v>118643656.15000001</v>
      </c>
      <c r="G29" s="81">
        <f>F29/F$31</f>
        <v>0.23633723780932644</v>
      </c>
      <c r="H29" s="65"/>
    </row>
    <row r="30" spans="2:8" ht="20.100000000000001" customHeight="1" x14ac:dyDescent="0.25">
      <c r="B30" s="90" t="s">
        <v>7</v>
      </c>
      <c r="C30" s="90"/>
      <c r="D30" s="90"/>
      <c r="E30" s="90"/>
      <c r="F30" s="23">
        <v>242653094.78999999</v>
      </c>
      <c r="G30" s="81">
        <f>F30/F$31</f>
        <v>0.4833630724937269</v>
      </c>
      <c r="H30" s="65"/>
    </row>
    <row r="31" spans="2:8" ht="20.100000000000001" customHeight="1" x14ac:dyDescent="0.25">
      <c r="B31" s="87" t="s">
        <v>4</v>
      </c>
      <c r="C31" s="87"/>
      <c r="D31" s="87"/>
      <c r="E31" s="87"/>
      <c r="F31" s="25">
        <f>SUM(F28:F30)</f>
        <v>502009997.44999999</v>
      </c>
      <c r="G31" s="26">
        <f>SUM(G28:G30)</f>
        <v>1</v>
      </c>
      <c r="H31" s="65"/>
    </row>
    <row r="32" spans="2:8" ht="20.100000000000001" customHeight="1" x14ac:dyDescent="0.25">
      <c r="H32" s="65"/>
    </row>
    <row r="33" ht="20.100000000000001" customHeight="1" x14ac:dyDescent="0.25"/>
    <row r="34" ht="20.100000000000001" customHeight="1" x14ac:dyDescent="0.25"/>
    <row r="35" ht="20.100000000000001" customHeight="1" x14ac:dyDescent="0.25"/>
    <row r="36" ht="20.100000000000001" customHeight="1" x14ac:dyDescent="0.25"/>
    <row r="37" ht="20.100000000000001" customHeight="1" x14ac:dyDescent="0.25"/>
    <row r="38" ht="20.100000000000001" customHeight="1" x14ac:dyDescent="0.25"/>
    <row r="39" ht="20.100000000000001" customHeight="1" x14ac:dyDescent="0.25"/>
    <row r="40" ht="20.100000000000001" customHeight="1" x14ac:dyDescent="0.25"/>
    <row r="41" ht="20.100000000000001" customHeight="1" x14ac:dyDescent="0.25"/>
    <row r="42" ht="20.100000000000001" customHeight="1" x14ac:dyDescent="0.25"/>
    <row r="43" ht="20.100000000000001" customHeight="1" x14ac:dyDescent="0.25"/>
    <row r="44" ht="20.100000000000001" customHeight="1" x14ac:dyDescent="0.25"/>
    <row r="45" ht="20.100000000000001" customHeight="1" x14ac:dyDescent="0.25"/>
    <row r="46" ht="20.100000000000001" customHeight="1" x14ac:dyDescent="0.25"/>
    <row r="47" ht="20.100000000000001" customHeight="1" x14ac:dyDescent="0.25"/>
    <row r="48" ht="20.100000000000001" customHeight="1" x14ac:dyDescent="0.25"/>
    <row r="49" ht="20.100000000000001" customHeight="1" x14ac:dyDescent="0.25"/>
    <row r="50" ht="20.100000000000001" customHeight="1" x14ac:dyDescent="0.25"/>
    <row r="51" ht="20.100000000000001" customHeight="1" x14ac:dyDescent="0.25"/>
    <row r="52" ht="20.100000000000001" customHeight="1" x14ac:dyDescent="0.25"/>
  </sheetData>
  <sheetProtection algorithmName="SHA-512" hashValue="+YbtNZyDm+6VCn5Vukz41uW6zdQ9yT9ImvoPA/X0UzlHxFLaAgWjcuiGIP5spID8uol4pkhXkHQv+v8llw2Kug==" saltValue="+A/MTtLuzebEuKnznLbtrQ==" spinCount="100000" sheet="1" objects="1" scenarios="1"/>
  <mergeCells count="18">
    <mergeCell ref="B31:E31"/>
    <mergeCell ref="B22:E22"/>
    <mergeCell ref="B25:F25"/>
    <mergeCell ref="B28:E28"/>
    <mergeCell ref="B29:E29"/>
    <mergeCell ref="B30:E30"/>
    <mergeCell ref="B21:E21"/>
    <mergeCell ref="B8:E8"/>
    <mergeCell ref="B9:E9"/>
    <mergeCell ref="B10:E10"/>
    <mergeCell ref="B11:E11"/>
    <mergeCell ref="B12:E12"/>
    <mergeCell ref="B15:E15"/>
    <mergeCell ref="B16:E16"/>
    <mergeCell ref="B17:E17"/>
    <mergeCell ref="B18:E18"/>
    <mergeCell ref="B19:E19"/>
    <mergeCell ref="B20:E20"/>
  </mergeCells>
  <pageMargins left="0.7" right="0.7" top="0.78740157499999996" bottom="0.78740157499999996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330CE8-FC8A-48E8-8EED-5B77CF72599A}">
  <dimension ref="B2:H53"/>
  <sheetViews>
    <sheetView topLeftCell="A31" workbookViewId="0">
      <selection activeCell="F30" sqref="F30"/>
    </sheetView>
  </sheetViews>
  <sheetFormatPr defaultColWidth="8.85546875" defaultRowHeight="15" x14ac:dyDescent="0.25"/>
  <cols>
    <col min="1" max="1" width="2.85546875" style="48" customWidth="1"/>
    <col min="2" max="5" width="15.85546875" style="48" customWidth="1"/>
    <col min="6" max="6" width="20.85546875" style="48" customWidth="1"/>
    <col min="7" max="8" width="17.42578125" style="48" bestFit="1" customWidth="1"/>
    <col min="9" max="9" width="8.85546875" style="48"/>
    <col min="10" max="10" width="11" style="48" bestFit="1" customWidth="1"/>
    <col min="11" max="11" width="12" style="48" bestFit="1" customWidth="1"/>
    <col min="12" max="16384" width="8.85546875" style="48"/>
  </cols>
  <sheetData>
    <row r="2" spans="2:8" ht="18.75" x14ac:dyDescent="0.3">
      <c r="B2" s="47"/>
      <c r="D2" s="47"/>
      <c r="E2" s="47" t="s">
        <v>13</v>
      </c>
    </row>
    <row r="4" spans="2:8" ht="20.100000000000001" customHeight="1" x14ac:dyDescent="0.25">
      <c r="B4" s="49"/>
      <c r="C4" s="50"/>
      <c r="D4" s="49"/>
      <c r="E4" s="49" t="s">
        <v>14</v>
      </c>
      <c r="F4" s="50"/>
    </row>
    <row r="5" spans="2:8" ht="20.100000000000001" customHeight="1" x14ac:dyDescent="0.25">
      <c r="B5" s="51"/>
      <c r="C5" s="52"/>
      <c r="D5" s="51"/>
      <c r="E5" s="53" t="s">
        <v>16</v>
      </c>
      <c r="F5" s="54" t="s">
        <v>15</v>
      </c>
    </row>
    <row r="6" spans="2:8" ht="20.100000000000001" customHeight="1" x14ac:dyDescent="0.25">
      <c r="B6" s="51"/>
      <c r="C6" s="55"/>
      <c r="D6" s="51"/>
      <c r="E6" s="53" t="s">
        <v>17</v>
      </c>
      <c r="F6" s="56">
        <v>44500</v>
      </c>
    </row>
    <row r="7" spans="2:8" ht="20.100000000000001" customHeight="1" x14ac:dyDescent="0.25">
      <c r="B7" s="57"/>
      <c r="C7" s="58"/>
      <c r="D7" s="50"/>
      <c r="E7" s="58"/>
      <c r="F7" s="58"/>
    </row>
    <row r="8" spans="2:8" ht="20.100000000000001" customHeight="1" x14ac:dyDescent="0.25">
      <c r="B8" s="92" t="s">
        <v>0</v>
      </c>
      <c r="C8" s="92"/>
      <c r="D8" s="92"/>
      <c r="E8" s="92"/>
      <c r="F8" s="14">
        <v>1.0282</v>
      </c>
    </row>
    <row r="9" spans="2:8" ht="20.100000000000001" customHeight="1" x14ac:dyDescent="0.25">
      <c r="B9" s="92" t="s">
        <v>10</v>
      </c>
      <c r="C9" s="92"/>
      <c r="D9" s="92"/>
      <c r="E9" s="92"/>
      <c r="F9" s="15">
        <v>432692902.80000001</v>
      </c>
    </row>
    <row r="10" spans="2:8" ht="20.100000000000001" customHeight="1" x14ac:dyDescent="0.25">
      <c r="B10" s="92" t="s">
        <v>1</v>
      </c>
      <c r="C10" s="92"/>
      <c r="D10" s="92"/>
      <c r="E10" s="92"/>
      <c r="F10" s="69">
        <v>420795253</v>
      </c>
      <c r="G10" s="59"/>
    </row>
    <row r="11" spans="2:8" ht="20.100000000000001" customHeight="1" x14ac:dyDescent="0.25">
      <c r="B11" s="92" t="s">
        <v>11</v>
      </c>
      <c r="C11" s="92"/>
      <c r="D11" s="92"/>
      <c r="E11" s="92"/>
      <c r="F11" s="69">
        <f>F10+F12</f>
        <v>626543843</v>
      </c>
    </row>
    <row r="12" spans="2:8" ht="20.100000000000001" customHeight="1" x14ac:dyDescent="0.25">
      <c r="B12" s="92" t="s">
        <v>12</v>
      </c>
      <c r="C12" s="92"/>
      <c r="D12" s="92"/>
      <c r="E12" s="92"/>
      <c r="F12" s="69">
        <f>'31.08.21'!F12+F16</f>
        <v>205748590</v>
      </c>
    </row>
    <row r="13" spans="2:8" ht="20.100000000000001" customHeight="1" x14ac:dyDescent="0.25">
      <c r="B13" s="61"/>
      <c r="C13" s="62"/>
      <c r="D13" s="62"/>
      <c r="E13" s="62"/>
    </row>
    <row r="14" spans="2:8" ht="20.100000000000001" customHeight="1" x14ac:dyDescent="0.25">
      <c r="B14" s="57" t="s">
        <v>48</v>
      </c>
      <c r="C14" s="57"/>
      <c r="D14" s="63"/>
      <c r="E14" s="63"/>
      <c r="F14" s="64"/>
    </row>
    <row r="15" spans="2:8" ht="20.100000000000001" customHeight="1" x14ac:dyDescent="0.25">
      <c r="B15" s="91" t="s">
        <v>25</v>
      </c>
      <c r="C15" s="91"/>
      <c r="D15" s="91"/>
      <c r="E15" s="91"/>
      <c r="F15" s="79">
        <v>23510672</v>
      </c>
      <c r="G15" s="65"/>
      <c r="H15" s="60"/>
    </row>
    <row r="16" spans="2:8" ht="20.100000000000001" customHeight="1" x14ac:dyDescent="0.25">
      <c r="B16" s="91" t="s">
        <v>26</v>
      </c>
      <c r="C16" s="91"/>
      <c r="D16" s="91"/>
      <c r="E16" s="91"/>
      <c r="F16" s="80">
        <v>0</v>
      </c>
    </row>
    <row r="17" spans="2:8" ht="20.100000000000001" customHeight="1" x14ac:dyDescent="0.25">
      <c r="B17" s="91" t="s">
        <v>27</v>
      </c>
      <c r="C17" s="91"/>
      <c r="D17" s="91"/>
      <c r="E17" s="91"/>
      <c r="F17" s="80">
        <f>F15-F16</f>
        <v>23510672</v>
      </c>
    </row>
    <row r="18" spans="2:8" ht="20.100000000000001" customHeight="1" x14ac:dyDescent="0.25">
      <c r="B18" s="91" t="s">
        <v>2</v>
      </c>
      <c r="C18" s="91"/>
      <c r="D18" s="91"/>
      <c r="E18" s="91"/>
      <c r="F18" s="21">
        <f>F15*'30.9.2021'!F8</f>
        <v>24121949.471999999</v>
      </c>
    </row>
    <row r="19" spans="2:8" ht="20.100000000000001" customHeight="1" x14ac:dyDescent="0.25">
      <c r="B19" s="91" t="s">
        <v>3</v>
      </c>
      <c r="C19" s="91"/>
      <c r="D19" s="91"/>
      <c r="E19" s="91"/>
      <c r="F19" s="22">
        <f>F16*'31.5.2021'!F8</f>
        <v>0</v>
      </c>
    </row>
    <row r="20" spans="2:8" ht="20.100000000000001" customHeight="1" x14ac:dyDescent="0.25">
      <c r="B20" s="91" t="s">
        <v>6</v>
      </c>
      <c r="C20" s="91"/>
      <c r="D20" s="91"/>
      <c r="E20" s="91"/>
      <c r="F20" s="21">
        <f>F18-F19</f>
        <v>24121949.471999999</v>
      </c>
    </row>
    <row r="21" spans="2:8" ht="20.100000000000001" customHeight="1" x14ac:dyDescent="0.25">
      <c r="B21" s="91" t="s">
        <v>21</v>
      </c>
      <c r="C21" s="91"/>
      <c r="D21" s="91"/>
      <c r="E21" s="91"/>
      <c r="F21" s="21">
        <v>0</v>
      </c>
    </row>
    <row r="22" spans="2:8" ht="20.100000000000001" customHeight="1" x14ac:dyDescent="0.25">
      <c r="B22" s="91" t="s">
        <v>22</v>
      </c>
      <c r="C22" s="91"/>
      <c r="D22" s="91"/>
      <c r="E22" s="91"/>
      <c r="F22" s="21">
        <v>0</v>
      </c>
    </row>
    <row r="23" spans="2:8" ht="20.100000000000001" customHeight="1" x14ac:dyDescent="0.25">
      <c r="B23" s="66" t="s">
        <v>19</v>
      </c>
      <c r="C23" s="67"/>
      <c r="D23" s="63"/>
      <c r="E23" s="63"/>
      <c r="F23" s="50"/>
    </row>
    <row r="24" spans="2:8" ht="20.100000000000001" customHeight="1" x14ac:dyDescent="0.25">
      <c r="B24" s="66" t="s">
        <v>20</v>
      </c>
      <c r="C24" s="67"/>
      <c r="D24" s="63"/>
      <c r="E24" s="63"/>
      <c r="F24" s="50"/>
    </row>
    <row r="25" spans="2:8" ht="20.100000000000001" customHeight="1" x14ac:dyDescent="0.25">
      <c r="B25" s="93" t="s">
        <v>24</v>
      </c>
      <c r="C25" s="93"/>
      <c r="D25" s="93"/>
      <c r="E25" s="93"/>
      <c r="F25" s="93"/>
    </row>
    <row r="26" spans="2:8" ht="20.100000000000001" customHeight="1" x14ac:dyDescent="0.25">
      <c r="B26" s="61"/>
      <c r="C26" s="62"/>
      <c r="D26" s="62"/>
      <c r="E26" s="62"/>
    </row>
    <row r="27" spans="2:8" ht="20.100000000000001" customHeight="1" x14ac:dyDescent="0.25">
      <c r="B27" s="68" t="s">
        <v>23</v>
      </c>
      <c r="C27" s="62"/>
      <c r="D27" s="62"/>
      <c r="E27" s="62"/>
    </row>
    <row r="28" spans="2:8" ht="20.100000000000001" customHeight="1" x14ac:dyDescent="0.25">
      <c r="B28" s="90" t="s">
        <v>5</v>
      </c>
      <c r="C28" s="90"/>
      <c r="D28" s="90"/>
      <c r="E28" s="90"/>
      <c r="F28" s="23">
        <v>196885919.33000001</v>
      </c>
      <c r="G28" s="81">
        <f>F28/F$32</f>
        <v>0.35022419752001444</v>
      </c>
      <c r="H28" s="65"/>
    </row>
    <row r="29" spans="2:8" ht="20.100000000000001" customHeight="1" x14ac:dyDescent="0.25">
      <c r="B29" s="90" t="s">
        <v>8</v>
      </c>
      <c r="C29" s="90"/>
      <c r="D29" s="90"/>
      <c r="E29" s="90"/>
      <c r="F29" s="23">
        <v>120089157.95</v>
      </c>
      <c r="G29" s="81">
        <f t="shared" ref="G29:G30" si="0">F29/F$32</f>
        <v>0.21361674373168091</v>
      </c>
      <c r="H29" s="65"/>
    </row>
    <row r="30" spans="2:8" ht="20.100000000000001" customHeight="1" x14ac:dyDescent="0.25">
      <c r="B30" s="90" t="s">
        <v>7</v>
      </c>
      <c r="C30" s="90"/>
      <c r="D30" s="90"/>
      <c r="E30" s="90"/>
      <c r="F30" s="23">
        <v>245078090.18000001</v>
      </c>
      <c r="G30" s="81">
        <f t="shared" si="0"/>
        <v>0.4359492936575366</v>
      </c>
      <c r="H30" s="65"/>
    </row>
    <row r="31" spans="2:8" ht="20.100000000000001" customHeight="1" x14ac:dyDescent="0.25">
      <c r="B31" s="94" t="s">
        <v>9</v>
      </c>
      <c r="C31" s="95"/>
      <c r="D31" s="95"/>
      <c r="E31" s="96"/>
      <c r="F31" s="23">
        <v>117923.87</v>
      </c>
      <c r="G31" s="82">
        <f>F31/F$32</f>
        <v>2.097650907680301E-4</v>
      </c>
      <c r="H31" s="65"/>
    </row>
    <row r="32" spans="2:8" ht="20.100000000000001" customHeight="1" x14ac:dyDescent="0.25">
      <c r="B32" s="87" t="s">
        <v>4</v>
      </c>
      <c r="C32" s="87"/>
      <c r="D32" s="87"/>
      <c r="E32" s="87"/>
      <c r="F32" s="25">
        <f>SUM(F28:F31)</f>
        <v>562171091.33000004</v>
      </c>
      <c r="G32" s="26">
        <f>SUM(G28:G31)</f>
        <v>1</v>
      </c>
      <c r="H32" s="65"/>
    </row>
    <row r="33" spans="8:8" ht="20.100000000000001" customHeight="1" x14ac:dyDescent="0.25">
      <c r="H33" s="65"/>
    </row>
    <row r="34" spans="8:8" ht="20.100000000000001" customHeight="1" x14ac:dyDescent="0.25"/>
    <row r="35" spans="8:8" ht="20.100000000000001" customHeight="1" x14ac:dyDescent="0.25"/>
    <row r="36" spans="8:8" ht="20.100000000000001" customHeight="1" x14ac:dyDescent="0.25"/>
    <row r="37" spans="8:8" ht="20.100000000000001" customHeight="1" x14ac:dyDescent="0.25"/>
    <row r="38" spans="8:8" ht="20.100000000000001" customHeight="1" x14ac:dyDescent="0.25"/>
    <row r="39" spans="8:8" ht="20.100000000000001" customHeight="1" x14ac:dyDescent="0.25"/>
    <row r="40" spans="8:8" ht="20.100000000000001" customHeight="1" x14ac:dyDescent="0.25"/>
    <row r="41" spans="8:8" ht="20.100000000000001" customHeight="1" x14ac:dyDescent="0.25"/>
    <row r="42" spans="8:8" ht="20.100000000000001" customHeight="1" x14ac:dyDescent="0.25"/>
    <row r="43" spans="8:8" ht="20.100000000000001" customHeight="1" x14ac:dyDescent="0.25"/>
    <row r="44" spans="8:8" ht="20.100000000000001" customHeight="1" x14ac:dyDescent="0.25"/>
    <row r="45" spans="8:8" ht="20.100000000000001" customHeight="1" x14ac:dyDescent="0.25"/>
    <row r="46" spans="8:8" ht="20.100000000000001" customHeight="1" x14ac:dyDescent="0.25"/>
    <row r="47" spans="8:8" ht="20.100000000000001" customHeight="1" x14ac:dyDescent="0.25"/>
    <row r="48" spans="8:8" ht="20.100000000000001" customHeight="1" x14ac:dyDescent="0.25"/>
    <row r="49" ht="20.100000000000001" customHeight="1" x14ac:dyDescent="0.25"/>
    <row r="50" ht="20.100000000000001" customHeight="1" x14ac:dyDescent="0.25"/>
    <row r="51" ht="20.100000000000001" customHeight="1" x14ac:dyDescent="0.25"/>
    <row r="52" ht="20.100000000000001" customHeight="1" x14ac:dyDescent="0.25"/>
    <row r="53" ht="20.100000000000001" customHeight="1" x14ac:dyDescent="0.25"/>
  </sheetData>
  <sheetProtection algorithmName="SHA-512" hashValue="YC8rBmVS6J1gXDu7mGvvY3H/cx9RLWHVbU/+a2I5ZOtLaKamk/WmdwubN3ojtkYr1X/Xn+mIzzdDjGlEmDO1yA==" saltValue="LJ85euGmKjMGnJGBpPzOzg==" spinCount="100000" sheet="1" objects="1" scenarios="1"/>
  <mergeCells count="19">
    <mergeCell ref="B15:E15"/>
    <mergeCell ref="B8:E8"/>
    <mergeCell ref="B9:E9"/>
    <mergeCell ref="B10:E10"/>
    <mergeCell ref="B11:E11"/>
    <mergeCell ref="B12:E12"/>
    <mergeCell ref="B32:E32"/>
    <mergeCell ref="B31:E31"/>
    <mergeCell ref="B16:E16"/>
    <mergeCell ref="B17:E17"/>
    <mergeCell ref="B18:E18"/>
    <mergeCell ref="B19:E19"/>
    <mergeCell ref="B20:E20"/>
    <mergeCell ref="B21:E21"/>
    <mergeCell ref="B22:E22"/>
    <mergeCell ref="B25:F25"/>
    <mergeCell ref="B28:E28"/>
    <mergeCell ref="B29:E29"/>
    <mergeCell ref="B30:E30"/>
  </mergeCells>
  <pageMargins left="0.7" right="0.7" top="0.78740157499999996" bottom="0.78740157499999996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B075EF-F18D-4E8A-8A08-4F77570BB175}">
  <dimension ref="B2:H53"/>
  <sheetViews>
    <sheetView workbookViewId="0">
      <selection activeCell="H44" sqref="H44"/>
    </sheetView>
  </sheetViews>
  <sheetFormatPr defaultColWidth="8.85546875" defaultRowHeight="15" x14ac:dyDescent="0.25"/>
  <cols>
    <col min="1" max="1" width="2.85546875" style="48" customWidth="1"/>
    <col min="2" max="5" width="15.85546875" style="48" customWidth="1"/>
    <col min="6" max="6" width="20.85546875" style="48" customWidth="1"/>
    <col min="7" max="8" width="17.42578125" style="48" bestFit="1" customWidth="1"/>
    <col min="9" max="9" width="8.85546875" style="48"/>
    <col min="10" max="10" width="11" style="48" bestFit="1" customWidth="1"/>
    <col min="11" max="11" width="12" style="48" bestFit="1" customWidth="1"/>
    <col min="12" max="16384" width="8.85546875" style="48"/>
  </cols>
  <sheetData>
    <row r="2" spans="2:8" ht="18.75" x14ac:dyDescent="0.3">
      <c r="B2" s="47"/>
      <c r="D2" s="47"/>
      <c r="E2" s="47" t="s">
        <v>13</v>
      </c>
    </row>
    <row r="4" spans="2:8" ht="20.100000000000001" customHeight="1" x14ac:dyDescent="0.25">
      <c r="B4" s="49"/>
      <c r="C4" s="50"/>
      <c r="D4" s="49"/>
      <c r="E4" s="49" t="s">
        <v>14</v>
      </c>
      <c r="F4" s="50"/>
    </row>
    <row r="5" spans="2:8" ht="20.100000000000001" customHeight="1" x14ac:dyDescent="0.25">
      <c r="B5" s="51"/>
      <c r="C5" s="52"/>
      <c r="D5" s="51"/>
      <c r="E5" s="53" t="s">
        <v>16</v>
      </c>
      <c r="F5" s="54" t="s">
        <v>15</v>
      </c>
    </row>
    <row r="6" spans="2:8" ht="20.100000000000001" customHeight="1" x14ac:dyDescent="0.25">
      <c r="B6" s="51"/>
      <c r="C6" s="55"/>
      <c r="D6" s="51"/>
      <c r="E6" s="53" t="s">
        <v>17</v>
      </c>
      <c r="F6" s="56">
        <v>44530</v>
      </c>
    </row>
    <row r="7" spans="2:8" ht="20.100000000000001" customHeight="1" x14ac:dyDescent="0.25">
      <c r="B7" s="57"/>
      <c r="C7" s="58"/>
      <c r="D7" s="50"/>
      <c r="E7" s="58"/>
      <c r="F7" s="58"/>
    </row>
    <row r="8" spans="2:8" ht="20.100000000000001" customHeight="1" x14ac:dyDescent="0.25">
      <c r="B8" s="92" t="s">
        <v>0</v>
      </c>
      <c r="C8" s="92"/>
      <c r="D8" s="92"/>
      <c r="E8" s="92"/>
      <c r="F8" s="14">
        <v>1.0427</v>
      </c>
    </row>
    <row r="9" spans="2:8" ht="20.100000000000001" customHeight="1" x14ac:dyDescent="0.25">
      <c r="B9" s="92" t="s">
        <v>10</v>
      </c>
      <c r="C9" s="92"/>
      <c r="D9" s="92"/>
      <c r="E9" s="92"/>
      <c r="F9" s="15">
        <v>472925479.98000002</v>
      </c>
    </row>
    <row r="10" spans="2:8" ht="20.100000000000001" customHeight="1" x14ac:dyDescent="0.25">
      <c r="B10" s="92" t="s">
        <v>1</v>
      </c>
      <c r="C10" s="92"/>
      <c r="D10" s="92"/>
      <c r="E10" s="92"/>
      <c r="F10" s="69">
        <v>453541105</v>
      </c>
      <c r="G10" s="59"/>
    </row>
    <row r="11" spans="2:8" ht="20.100000000000001" customHeight="1" x14ac:dyDescent="0.25">
      <c r="B11" s="92" t="s">
        <v>11</v>
      </c>
      <c r="C11" s="92"/>
      <c r="D11" s="92"/>
      <c r="E11" s="92"/>
      <c r="F11" s="69">
        <f>F10+F12</f>
        <v>659589695</v>
      </c>
    </row>
    <row r="12" spans="2:8" ht="20.100000000000001" customHeight="1" x14ac:dyDescent="0.25">
      <c r="B12" s="92" t="s">
        <v>12</v>
      </c>
      <c r="C12" s="92"/>
      <c r="D12" s="92"/>
      <c r="E12" s="92"/>
      <c r="F12" s="69">
        <f>'31.08.21'!F12+F16</f>
        <v>206048590</v>
      </c>
    </row>
    <row r="13" spans="2:8" ht="20.100000000000001" customHeight="1" x14ac:dyDescent="0.25">
      <c r="B13" s="61"/>
      <c r="C13" s="62"/>
      <c r="D13" s="62"/>
      <c r="E13" s="62"/>
    </row>
    <row r="14" spans="2:8" ht="20.100000000000001" customHeight="1" x14ac:dyDescent="0.25">
      <c r="B14" s="57" t="s">
        <v>49</v>
      </c>
      <c r="C14" s="57"/>
      <c r="D14" s="63"/>
      <c r="E14" s="63"/>
      <c r="F14" s="64"/>
    </row>
    <row r="15" spans="2:8" ht="20.100000000000001" customHeight="1" x14ac:dyDescent="0.25">
      <c r="B15" s="91" t="s">
        <v>25</v>
      </c>
      <c r="C15" s="91"/>
      <c r="D15" s="91"/>
      <c r="E15" s="91"/>
      <c r="F15" s="79">
        <v>33049066</v>
      </c>
      <c r="G15" s="65"/>
      <c r="H15" s="60"/>
    </row>
    <row r="16" spans="2:8" ht="20.100000000000001" customHeight="1" x14ac:dyDescent="0.25">
      <c r="B16" s="91" t="s">
        <v>26</v>
      </c>
      <c r="C16" s="91"/>
      <c r="D16" s="91"/>
      <c r="E16" s="91"/>
      <c r="F16" s="80">
        <v>300000</v>
      </c>
    </row>
    <row r="17" spans="2:8" ht="20.100000000000001" customHeight="1" x14ac:dyDescent="0.25">
      <c r="B17" s="91" t="s">
        <v>27</v>
      </c>
      <c r="C17" s="91"/>
      <c r="D17" s="91"/>
      <c r="E17" s="91"/>
      <c r="F17" s="80">
        <f>F15-F16</f>
        <v>32749066</v>
      </c>
    </row>
    <row r="18" spans="2:8" ht="20.100000000000001" customHeight="1" x14ac:dyDescent="0.25">
      <c r="B18" s="91" t="s">
        <v>2</v>
      </c>
      <c r="C18" s="91"/>
      <c r="D18" s="91"/>
      <c r="E18" s="91"/>
      <c r="F18" s="21">
        <f>F15*'31.10.2021'!F8</f>
        <v>33981049.661200002</v>
      </c>
    </row>
    <row r="19" spans="2:8" ht="20.100000000000001" customHeight="1" x14ac:dyDescent="0.25">
      <c r="B19" s="91" t="s">
        <v>3</v>
      </c>
      <c r="C19" s="91"/>
      <c r="D19" s="91"/>
      <c r="E19" s="91"/>
      <c r="F19" s="22">
        <f>F16*'31.10.2021'!F8</f>
        <v>308460</v>
      </c>
    </row>
    <row r="20" spans="2:8" ht="20.100000000000001" customHeight="1" x14ac:dyDescent="0.25">
      <c r="B20" s="91" t="s">
        <v>6</v>
      </c>
      <c r="C20" s="91"/>
      <c r="D20" s="91"/>
      <c r="E20" s="91"/>
      <c r="F20" s="21">
        <f>F18-F19</f>
        <v>33672589.661200002</v>
      </c>
    </row>
    <row r="21" spans="2:8" ht="20.100000000000001" customHeight="1" x14ac:dyDescent="0.25">
      <c r="B21" s="91" t="s">
        <v>21</v>
      </c>
      <c r="C21" s="91"/>
      <c r="D21" s="91"/>
      <c r="E21" s="91"/>
      <c r="F21" s="21">
        <v>0</v>
      </c>
    </row>
    <row r="22" spans="2:8" ht="20.100000000000001" customHeight="1" x14ac:dyDescent="0.25">
      <c r="B22" s="91" t="s">
        <v>22</v>
      </c>
      <c r="C22" s="91"/>
      <c r="D22" s="91"/>
      <c r="E22" s="91"/>
      <c r="F22" s="21">
        <v>0</v>
      </c>
    </row>
    <row r="23" spans="2:8" ht="20.100000000000001" customHeight="1" x14ac:dyDescent="0.25">
      <c r="B23" s="66" t="s">
        <v>19</v>
      </c>
      <c r="C23" s="67"/>
      <c r="D23" s="63"/>
      <c r="E23" s="63"/>
      <c r="F23" s="50"/>
    </row>
    <row r="24" spans="2:8" ht="20.100000000000001" customHeight="1" x14ac:dyDescent="0.25">
      <c r="B24" s="66" t="s">
        <v>20</v>
      </c>
      <c r="C24" s="67"/>
      <c r="D24" s="63"/>
      <c r="E24" s="63"/>
      <c r="F24" s="50"/>
    </row>
    <row r="25" spans="2:8" ht="20.100000000000001" customHeight="1" x14ac:dyDescent="0.25">
      <c r="B25" s="93" t="s">
        <v>24</v>
      </c>
      <c r="C25" s="93"/>
      <c r="D25" s="93"/>
      <c r="E25" s="93"/>
      <c r="F25" s="93"/>
    </row>
    <row r="26" spans="2:8" ht="20.100000000000001" customHeight="1" x14ac:dyDescent="0.25">
      <c r="B26" s="61"/>
      <c r="C26" s="62"/>
      <c r="D26" s="62"/>
      <c r="E26" s="62"/>
    </row>
    <row r="27" spans="2:8" ht="20.100000000000001" customHeight="1" x14ac:dyDescent="0.25">
      <c r="B27" s="68" t="s">
        <v>23</v>
      </c>
      <c r="C27" s="62"/>
      <c r="D27" s="62"/>
      <c r="E27" s="62"/>
    </row>
    <row r="28" spans="2:8" ht="20.100000000000001" customHeight="1" x14ac:dyDescent="0.25">
      <c r="B28" s="90" t="s">
        <v>5</v>
      </c>
      <c r="C28" s="90"/>
      <c r="D28" s="90"/>
      <c r="E28" s="90"/>
      <c r="F28" s="23">
        <v>229144399.94999999</v>
      </c>
      <c r="G28" s="81">
        <f>F28/F$32</f>
        <v>0.38195214892424595</v>
      </c>
      <c r="H28" s="65"/>
    </row>
    <row r="29" spans="2:8" ht="20.100000000000001" customHeight="1" x14ac:dyDescent="0.25">
      <c r="B29" s="90" t="s">
        <v>8</v>
      </c>
      <c r="C29" s="90"/>
      <c r="D29" s="90"/>
      <c r="E29" s="90"/>
      <c r="F29" s="23">
        <v>119800874.31999999</v>
      </c>
      <c r="G29" s="81">
        <f t="shared" ref="G29:G30" si="0">F29/F$32</f>
        <v>0.19969155431907606</v>
      </c>
      <c r="H29" s="65"/>
    </row>
    <row r="30" spans="2:8" ht="20.100000000000001" customHeight="1" x14ac:dyDescent="0.25">
      <c r="B30" s="90" t="s">
        <v>7</v>
      </c>
      <c r="C30" s="90"/>
      <c r="D30" s="90"/>
      <c r="E30" s="90"/>
      <c r="F30" s="23">
        <v>249736119.09999999</v>
      </c>
      <c r="G30" s="81">
        <f t="shared" si="0"/>
        <v>0.41627570813452225</v>
      </c>
      <c r="H30" s="65"/>
    </row>
    <row r="31" spans="2:8" ht="20.100000000000001" customHeight="1" x14ac:dyDescent="0.25">
      <c r="B31" s="94" t="s">
        <v>9</v>
      </c>
      <c r="C31" s="95"/>
      <c r="D31" s="95"/>
      <c r="E31" s="96"/>
      <c r="F31" s="23">
        <v>1248206.7</v>
      </c>
      <c r="G31" s="82">
        <f>F31/F$32</f>
        <v>2.0805886221555974E-3</v>
      </c>
      <c r="H31" s="65"/>
    </row>
    <row r="32" spans="2:8" ht="20.100000000000001" customHeight="1" x14ac:dyDescent="0.25">
      <c r="B32" s="87" t="s">
        <v>4</v>
      </c>
      <c r="C32" s="87"/>
      <c r="D32" s="87"/>
      <c r="E32" s="87"/>
      <c r="F32" s="25">
        <f>SUM(F28:F31)</f>
        <v>599929600.07000005</v>
      </c>
      <c r="G32" s="26">
        <f>SUM(G28:G31)</f>
        <v>0.99999999999999978</v>
      </c>
      <c r="H32" s="65"/>
    </row>
    <row r="33" spans="8:8" ht="20.100000000000001" customHeight="1" x14ac:dyDescent="0.25">
      <c r="H33" s="65"/>
    </row>
    <row r="34" spans="8:8" ht="20.100000000000001" customHeight="1" x14ac:dyDescent="0.25"/>
    <row r="35" spans="8:8" ht="20.100000000000001" customHeight="1" x14ac:dyDescent="0.25"/>
    <row r="36" spans="8:8" ht="20.100000000000001" customHeight="1" x14ac:dyDescent="0.25"/>
    <row r="37" spans="8:8" ht="20.100000000000001" customHeight="1" x14ac:dyDescent="0.25"/>
    <row r="38" spans="8:8" ht="20.100000000000001" customHeight="1" x14ac:dyDescent="0.25"/>
    <row r="39" spans="8:8" ht="20.100000000000001" customHeight="1" x14ac:dyDescent="0.25"/>
    <row r="40" spans="8:8" ht="20.100000000000001" customHeight="1" x14ac:dyDescent="0.25"/>
    <row r="41" spans="8:8" ht="20.100000000000001" customHeight="1" x14ac:dyDescent="0.25"/>
    <row r="42" spans="8:8" ht="20.100000000000001" customHeight="1" x14ac:dyDescent="0.25"/>
    <row r="43" spans="8:8" ht="20.100000000000001" customHeight="1" x14ac:dyDescent="0.25"/>
    <row r="44" spans="8:8" ht="20.100000000000001" customHeight="1" x14ac:dyDescent="0.25"/>
    <row r="45" spans="8:8" ht="20.100000000000001" customHeight="1" x14ac:dyDescent="0.25"/>
    <row r="46" spans="8:8" ht="20.100000000000001" customHeight="1" x14ac:dyDescent="0.25"/>
    <row r="47" spans="8:8" ht="20.100000000000001" customHeight="1" x14ac:dyDescent="0.25"/>
    <row r="48" spans="8:8" ht="20.100000000000001" customHeight="1" x14ac:dyDescent="0.25"/>
    <row r="49" ht="20.100000000000001" customHeight="1" x14ac:dyDescent="0.25"/>
    <row r="50" ht="20.100000000000001" customHeight="1" x14ac:dyDescent="0.25"/>
    <row r="51" ht="20.100000000000001" customHeight="1" x14ac:dyDescent="0.25"/>
    <row r="52" ht="20.100000000000001" customHeight="1" x14ac:dyDescent="0.25"/>
    <row r="53" ht="20.100000000000001" customHeight="1" x14ac:dyDescent="0.25"/>
  </sheetData>
  <sheetProtection algorithmName="SHA-512" hashValue="o2pDy85Hz2igTY8Hyp853tsjgDDhKwmkJXdXrATS2SYAARIMCpwZb3dwyqWkg/sWKolxA23aYbIADnbbY12Q5A==" saltValue="QTouqcFBFIaFLXnJXBFTeA==" spinCount="100000" sheet="1" objects="1" scenarios="1"/>
  <mergeCells count="19">
    <mergeCell ref="B32:E32"/>
    <mergeCell ref="B22:E22"/>
    <mergeCell ref="B25:F25"/>
    <mergeCell ref="B28:E28"/>
    <mergeCell ref="B29:E29"/>
    <mergeCell ref="B30:E30"/>
    <mergeCell ref="B31:E31"/>
    <mergeCell ref="B21:E21"/>
    <mergeCell ref="B8:E8"/>
    <mergeCell ref="B9:E9"/>
    <mergeCell ref="B10:E10"/>
    <mergeCell ref="B11:E11"/>
    <mergeCell ref="B12:E12"/>
    <mergeCell ref="B15:E15"/>
    <mergeCell ref="B16:E16"/>
    <mergeCell ref="B17:E17"/>
    <mergeCell ref="B18:E18"/>
    <mergeCell ref="B19:E19"/>
    <mergeCell ref="B20:E20"/>
  </mergeCells>
  <pageMargins left="0.7" right="0.7" top="0.78740157499999996" bottom="0.78740157499999996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E424F9-A33D-4F7A-A42C-4901EF8C6FCB}">
  <dimension ref="B2:I69"/>
  <sheetViews>
    <sheetView workbookViewId="0">
      <selection activeCell="J11" sqref="J11"/>
    </sheetView>
  </sheetViews>
  <sheetFormatPr defaultColWidth="8.85546875" defaultRowHeight="15" x14ac:dyDescent="0.25"/>
  <cols>
    <col min="1" max="1" width="2.85546875" style="48" customWidth="1"/>
    <col min="2" max="5" width="15.85546875" style="48" customWidth="1"/>
    <col min="6" max="6" width="20.85546875" style="48" customWidth="1"/>
    <col min="7" max="8" width="17.42578125" style="48" bestFit="1" customWidth="1"/>
    <col min="9" max="16384" width="8.85546875" style="48"/>
  </cols>
  <sheetData>
    <row r="2" spans="2:7" ht="18.75" x14ac:dyDescent="0.3">
      <c r="B2" s="47"/>
      <c r="D2" s="47"/>
      <c r="E2" s="47" t="s">
        <v>50</v>
      </c>
    </row>
    <row r="4" spans="2:7" ht="20.100000000000001" customHeight="1" x14ac:dyDescent="0.25">
      <c r="B4" s="49"/>
      <c r="C4" s="50"/>
      <c r="D4" s="49"/>
      <c r="E4" s="49" t="s">
        <v>14</v>
      </c>
      <c r="F4" s="50"/>
    </row>
    <row r="5" spans="2:7" ht="20.100000000000001" customHeight="1" x14ac:dyDescent="0.25">
      <c r="B5" s="51"/>
      <c r="C5" s="52"/>
      <c r="D5" s="51"/>
      <c r="E5" s="53" t="s">
        <v>16</v>
      </c>
      <c r="F5" s="54" t="s">
        <v>15</v>
      </c>
    </row>
    <row r="6" spans="2:7" ht="20.100000000000001" customHeight="1" x14ac:dyDescent="0.25">
      <c r="B6" s="51"/>
      <c r="C6" s="55"/>
      <c r="D6" s="51"/>
      <c r="E6" s="53" t="s">
        <v>17</v>
      </c>
      <c r="F6" s="56">
        <v>44561</v>
      </c>
    </row>
    <row r="7" spans="2:7" ht="20.100000000000001" customHeight="1" x14ac:dyDescent="0.25">
      <c r="B7" s="57"/>
      <c r="C7" s="58"/>
      <c r="D7" s="50"/>
      <c r="E7" s="58"/>
      <c r="F7" s="58"/>
    </row>
    <row r="8" spans="2:7" ht="20.100000000000001" customHeight="1" x14ac:dyDescent="0.25">
      <c r="B8" s="92" t="s">
        <v>0</v>
      </c>
      <c r="C8" s="92"/>
      <c r="D8" s="92"/>
      <c r="E8" s="92"/>
      <c r="F8" s="14">
        <v>1.0544</v>
      </c>
    </row>
    <row r="9" spans="2:7" ht="20.100000000000001" customHeight="1" x14ac:dyDescent="0.25">
      <c r="B9" s="83"/>
      <c r="C9" s="83"/>
      <c r="D9" s="83"/>
      <c r="E9" s="83"/>
    </row>
    <row r="10" spans="2:7" ht="20.100000000000001" customHeight="1" x14ac:dyDescent="0.25">
      <c r="B10" s="68" t="s">
        <v>23</v>
      </c>
      <c r="C10" s="62"/>
      <c r="D10" s="62"/>
      <c r="E10" s="62"/>
    </row>
    <row r="11" spans="2:7" ht="20.100000000000001" customHeight="1" x14ac:dyDescent="0.25">
      <c r="B11" s="90" t="s">
        <v>5</v>
      </c>
      <c r="C11" s="90"/>
      <c r="D11" s="90"/>
      <c r="E11" s="90"/>
      <c r="F11" s="23">
        <v>238808520.18000001</v>
      </c>
      <c r="G11" s="84">
        <f>F11/F$15</f>
        <v>0.38853206605848595</v>
      </c>
    </row>
    <row r="12" spans="2:7" ht="20.100000000000001" customHeight="1" x14ac:dyDescent="0.25">
      <c r="B12" s="90" t="s">
        <v>8</v>
      </c>
      <c r="C12" s="90"/>
      <c r="D12" s="90"/>
      <c r="E12" s="90"/>
      <c r="F12" s="23">
        <v>117200625.39</v>
      </c>
      <c r="G12" s="84">
        <f>F12/F$15</f>
        <v>0.19068080607760896</v>
      </c>
    </row>
    <row r="13" spans="2:7" ht="20.100000000000001" customHeight="1" x14ac:dyDescent="0.25">
      <c r="B13" s="90" t="s">
        <v>7</v>
      </c>
      <c r="C13" s="90"/>
      <c r="D13" s="90"/>
      <c r="E13" s="90"/>
      <c r="F13" s="23">
        <v>249912584.31999999</v>
      </c>
      <c r="G13" s="84">
        <f t="shared" ref="G13:G15" si="0">F13/F$15</f>
        <v>0.40659794150844175</v>
      </c>
    </row>
    <row r="14" spans="2:7" ht="20.100000000000001" customHeight="1" x14ac:dyDescent="0.25">
      <c r="B14" s="97" t="s">
        <v>9</v>
      </c>
      <c r="C14" s="98"/>
      <c r="D14" s="98"/>
      <c r="E14" s="99"/>
      <c r="F14" s="23">
        <v>8721284.2699999996</v>
      </c>
      <c r="G14" s="84">
        <f t="shared" si="0"/>
        <v>1.418918635546345E-2</v>
      </c>
    </row>
    <row r="15" spans="2:7" ht="20.100000000000001" customHeight="1" x14ac:dyDescent="0.25">
      <c r="B15" s="87" t="s">
        <v>4</v>
      </c>
      <c r="C15" s="87"/>
      <c r="D15" s="87"/>
      <c r="E15" s="87"/>
      <c r="F15" s="85">
        <f>SUM(F11:F14)</f>
        <v>614643014.15999997</v>
      </c>
      <c r="G15" s="86">
        <f t="shared" si="0"/>
        <v>1</v>
      </c>
    </row>
    <row r="16" spans="2:7" ht="20.100000000000001" customHeight="1" x14ac:dyDescent="0.25"/>
    <row r="17" spans="2:6" ht="20.100000000000001" customHeight="1" x14ac:dyDescent="0.25"/>
    <row r="18" spans="2:6" ht="20.100000000000001" customHeight="1" x14ac:dyDescent="0.25"/>
    <row r="19" spans="2:6" ht="20.100000000000001" customHeight="1" x14ac:dyDescent="0.25"/>
    <row r="20" spans="2:6" ht="20.100000000000001" customHeight="1" x14ac:dyDescent="0.25"/>
    <row r="21" spans="2:6" ht="20.100000000000001" customHeight="1" x14ac:dyDescent="0.25"/>
    <row r="22" spans="2:6" ht="20.100000000000001" customHeight="1" x14ac:dyDescent="0.25"/>
    <row r="23" spans="2:6" ht="20.100000000000001" customHeight="1" x14ac:dyDescent="0.25"/>
    <row r="24" spans="2:6" ht="20.100000000000001" customHeight="1" x14ac:dyDescent="0.25"/>
    <row r="25" spans="2:6" ht="20.100000000000001" customHeight="1" x14ac:dyDescent="0.25"/>
    <row r="26" spans="2:6" ht="20.100000000000001" customHeight="1" x14ac:dyDescent="0.25"/>
    <row r="27" spans="2:6" ht="20.100000000000001" customHeight="1" x14ac:dyDescent="0.25"/>
    <row r="28" spans="2:6" ht="20.100000000000001" customHeight="1" x14ac:dyDescent="0.25"/>
    <row r="29" spans="2:6" ht="20.100000000000001" customHeight="1" x14ac:dyDescent="0.25"/>
    <row r="30" spans="2:6" ht="20.100000000000001" customHeight="1" x14ac:dyDescent="0.25"/>
    <row r="31" spans="2:6" ht="20.100000000000001" customHeight="1" x14ac:dyDescent="0.25">
      <c r="B31" s="62"/>
      <c r="C31" s="62"/>
      <c r="D31" s="62"/>
      <c r="E31" s="62"/>
      <c r="F31" s="62"/>
    </row>
    <row r="32" spans="2:6" ht="20.100000000000001" customHeight="1" x14ac:dyDescent="0.25">
      <c r="B32" s="62"/>
      <c r="C32" s="62"/>
      <c r="D32" s="62"/>
      <c r="E32" s="62"/>
      <c r="F32" s="62"/>
    </row>
    <row r="33" spans="2:9" ht="20.100000000000001" customHeight="1" x14ac:dyDescent="0.25">
      <c r="B33" s="62"/>
      <c r="C33" s="62"/>
      <c r="D33" s="62"/>
      <c r="E33" s="62"/>
      <c r="F33" s="62"/>
    </row>
    <row r="34" spans="2:9" ht="20.100000000000001" customHeight="1" x14ac:dyDescent="0.25">
      <c r="B34" s="62"/>
      <c r="C34" s="62"/>
      <c r="D34" s="62"/>
      <c r="E34" s="62"/>
      <c r="F34" s="62"/>
    </row>
    <row r="35" spans="2:9" ht="20.100000000000001" customHeight="1" x14ac:dyDescent="0.25">
      <c r="B35" s="62"/>
      <c r="C35" s="62"/>
      <c r="D35" s="62"/>
      <c r="E35" s="62"/>
      <c r="F35" s="62"/>
    </row>
    <row r="36" spans="2:9" ht="20.100000000000001" customHeight="1" x14ac:dyDescent="0.25">
      <c r="B36" s="62"/>
      <c r="C36" s="62"/>
      <c r="D36" s="62"/>
      <c r="E36" s="62"/>
      <c r="F36" s="62"/>
    </row>
    <row r="37" spans="2:9" ht="20.100000000000001" customHeight="1" x14ac:dyDescent="0.25">
      <c r="B37" s="62"/>
      <c r="C37" s="62"/>
      <c r="D37" s="62"/>
      <c r="E37" s="62"/>
      <c r="F37" s="62"/>
    </row>
    <row r="38" spans="2:9" ht="20.100000000000001" customHeight="1" x14ac:dyDescent="0.25">
      <c r="B38" s="62"/>
      <c r="C38" s="62"/>
      <c r="D38" s="62"/>
      <c r="E38" s="62"/>
      <c r="F38" s="62"/>
    </row>
    <row r="39" spans="2:9" ht="20.100000000000001" customHeight="1" x14ac:dyDescent="0.25">
      <c r="B39" s="62"/>
      <c r="C39" s="62"/>
      <c r="D39" s="62"/>
      <c r="E39" s="62"/>
      <c r="F39" s="62"/>
    </row>
    <row r="40" spans="2:9" ht="20.100000000000001" customHeight="1" x14ac:dyDescent="0.25">
      <c r="B40" s="62"/>
      <c r="C40" s="62"/>
      <c r="D40" s="62"/>
      <c r="E40" s="62"/>
      <c r="F40" s="62"/>
    </row>
    <row r="41" spans="2:9" ht="20.100000000000001" customHeight="1" x14ac:dyDescent="0.25"/>
    <row r="42" spans="2:9" ht="20.100000000000001" customHeight="1" x14ac:dyDescent="0.25">
      <c r="G42" s="62"/>
      <c r="H42" s="62"/>
      <c r="I42" s="62"/>
    </row>
    <row r="43" spans="2:9" ht="20.100000000000001" customHeight="1" x14ac:dyDescent="0.25">
      <c r="G43" s="62"/>
      <c r="H43" s="62"/>
      <c r="I43" s="62"/>
    </row>
    <row r="44" spans="2:9" ht="20.100000000000001" customHeight="1" x14ac:dyDescent="0.25">
      <c r="G44" s="62"/>
      <c r="H44" s="62"/>
      <c r="I44" s="62"/>
    </row>
    <row r="45" spans="2:9" ht="20.100000000000001" customHeight="1" x14ac:dyDescent="0.25">
      <c r="G45" s="62"/>
      <c r="H45" s="62"/>
      <c r="I45" s="62"/>
    </row>
    <row r="46" spans="2:9" ht="20.100000000000001" customHeight="1" x14ac:dyDescent="0.25">
      <c r="B46" s="62"/>
      <c r="C46" s="62"/>
      <c r="D46" s="62"/>
      <c r="E46" s="62"/>
      <c r="F46" s="62"/>
      <c r="G46" s="62"/>
      <c r="H46" s="62"/>
      <c r="I46" s="62"/>
    </row>
    <row r="47" spans="2:9" ht="20.100000000000001" customHeight="1" x14ac:dyDescent="0.25">
      <c r="B47" s="62"/>
      <c r="C47" s="62"/>
      <c r="D47" s="62"/>
      <c r="E47" s="62"/>
      <c r="F47" s="62"/>
      <c r="G47" s="62"/>
      <c r="H47" s="62"/>
      <c r="I47" s="62"/>
    </row>
    <row r="48" spans="2:9" ht="20.100000000000001" customHeight="1" x14ac:dyDescent="0.25">
      <c r="B48" s="62"/>
      <c r="C48" s="62"/>
      <c r="D48" s="62"/>
      <c r="E48" s="62"/>
      <c r="F48" s="62"/>
      <c r="G48" s="62"/>
      <c r="H48" s="62"/>
      <c r="I48" s="62"/>
    </row>
    <row r="49" spans="2:9" ht="20.100000000000001" customHeight="1" x14ac:dyDescent="0.25">
      <c r="B49" s="62"/>
      <c r="C49" s="62"/>
      <c r="D49" s="62"/>
      <c r="E49" s="62"/>
      <c r="F49" s="62"/>
      <c r="G49" s="62"/>
      <c r="H49" s="62"/>
      <c r="I49" s="62"/>
    </row>
    <row r="50" spans="2:9" ht="20.100000000000001" customHeight="1" x14ac:dyDescent="0.25">
      <c r="B50" s="62"/>
      <c r="C50" s="62"/>
      <c r="D50" s="62"/>
      <c r="E50" s="62"/>
      <c r="F50" s="62"/>
      <c r="G50" s="62"/>
      <c r="H50" s="62"/>
      <c r="I50" s="62"/>
    </row>
    <row r="51" spans="2:9" ht="20.100000000000001" customHeight="1" x14ac:dyDescent="0.25">
      <c r="B51" s="62"/>
      <c r="C51" s="62"/>
      <c r="D51" s="62"/>
      <c r="E51" s="62"/>
      <c r="F51" s="62"/>
      <c r="G51" s="62"/>
      <c r="H51" s="62"/>
      <c r="I51" s="62"/>
    </row>
    <row r="52" spans="2:9" ht="20.100000000000001" customHeight="1" x14ac:dyDescent="0.25">
      <c r="B52" s="62"/>
      <c r="C52" s="62"/>
      <c r="D52" s="62"/>
      <c r="E52" s="62"/>
      <c r="F52" s="62"/>
      <c r="G52" s="62"/>
      <c r="H52" s="62"/>
      <c r="I52" s="62"/>
    </row>
    <row r="53" spans="2:9" ht="20.100000000000001" customHeight="1" x14ac:dyDescent="0.25"/>
    <row r="54" spans="2:9" ht="20.100000000000001" customHeight="1" x14ac:dyDescent="0.25"/>
    <row r="55" spans="2:9" ht="20.100000000000001" customHeight="1" x14ac:dyDescent="0.25"/>
    <row r="56" spans="2:9" ht="20.100000000000001" customHeight="1" x14ac:dyDescent="0.25"/>
    <row r="57" spans="2:9" ht="20.100000000000001" customHeight="1" x14ac:dyDescent="0.25"/>
    <row r="58" spans="2:9" ht="20.100000000000001" customHeight="1" x14ac:dyDescent="0.25"/>
    <row r="59" spans="2:9" ht="20.100000000000001" customHeight="1" x14ac:dyDescent="0.25"/>
    <row r="60" spans="2:9" ht="20.100000000000001" customHeight="1" x14ac:dyDescent="0.25"/>
    <row r="61" spans="2:9" ht="20.100000000000001" customHeight="1" x14ac:dyDescent="0.25"/>
    <row r="62" spans="2:9" ht="20.100000000000001" customHeight="1" x14ac:dyDescent="0.25"/>
    <row r="63" spans="2:9" ht="20.100000000000001" customHeight="1" x14ac:dyDescent="0.25"/>
    <row r="64" spans="2:9" ht="20.100000000000001" customHeight="1" x14ac:dyDescent="0.25"/>
    <row r="65" ht="20.100000000000001" customHeight="1" x14ac:dyDescent="0.25"/>
    <row r="66" ht="20.100000000000001" customHeight="1" x14ac:dyDescent="0.25"/>
    <row r="67" ht="20.100000000000001" customHeight="1" x14ac:dyDescent="0.25"/>
    <row r="68" ht="20.100000000000001" customHeight="1" x14ac:dyDescent="0.25"/>
    <row r="69" ht="20.100000000000001" customHeight="1" x14ac:dyDescent="0.25"/>
  </sheetData>
  <sheetProtection algorithmName="SHA-512" hashValue="UEdeXcU2JmeQMrhmvffaj+dDAenC/Yr2tk+xeayWxPKsYI83X2a1HiWc+5RgdCDkVkdgadH4+KgmJX9m+9w7qQ==" saltValue="QXJT2XV2a6ICgrt2sC0KFA==" spinCount="100000" sheet="1" objects="1" scenarios="1"/>
  <mergeCells count="6">
    <mergeCell ref="B14:E14"/>
    <mergeCell ref="B15:E15"/>
    <mergeCell ref="B8:E8"/>
    <mergeCell ref="B11:E11"/>
    <mergeCell ref="B12:E12"/>
    <mergeCell ref="B13:E13"/>
  </mergeCells>
  <phoneticPr fontId="19" type="noConversion"/>
  <pageMargins left="0.7" right="0.7" top="0.78740157499999996" bottom="0.78740157499999996" header="0.3" footer="0.3"/>
  <pageSetup paperSize="9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80752-78DC-7145-A560-F7346BBE75D4}">
  <dimension ref="B2:I69"/>
  <sheetViews>
    <sheetView workbookViewId="0">
      <selection activeCell="F14" sqref="F14"/>
    </sheetView>
  </sheetViews>
  <sheetFormatPr defaultColWidth="8.85546875" defaultRowHeight="15" x14ac:dyDescent="0.25"/>
  <cols>
    <col min="1" max="1" width="2.85546875" style="48" customWidth="1"/>
    <col min="2" max="5" width="15.85546875" style="48" customWidth="1"/>
    <col min="6" max="6" width="20.85546875" style="48" customWidth="1"/>
    <col min="7" max="8" width="17.42578125" style="48" bestFit="1" customWidth="1"/>
    <col min="9" max="16384" width="8.85546875" style="48"/>
  </cols>
  <sheetData>
    <row r="2" spans="2:7" ht="18.75" x14ac:dyDescent="0.3">
      <c r="B2" s="47"/>
      <c r="D2" s="47"/>
      <c r="E2" s="47" t="s">
        <v>50</v>
      </c>
    </row>
    <row r="4" spans="2:7" ht="20.100000000000001" customHeight="1" x14ac:dyDescent="0.25">
      <c r="B4" s="49"/>
      <c r="C4" s="50"/>
      <c r="D4" s="49"/>
      <c r="E4" s="49" t="s">
        <v>14</v>
      </c>
      <c r="F4" s="50"/>
    </row>
    <row r="5" spans="2:7" ht="20.100000000000001" customHeight="1" x14ac:dyDescent="0.25">
      <c r="B5" s="51"/>
      <c r="C5" s="52"/>
      <c r="D5" s="51"/>
      <c r="E5" s="53" t="s">
        <v>16</v>
      </c>
      <c r="F5" s="54" t="s">
        <v>15</v>
      </c>
    </row>
    <row r="6" spans="2:7" ht="20.100000000000001" customHeight="1" x14ac:dyDescent="0.25">
      <c r="B6" s="51"/>
      <c r="C6" s="55"/>
      <c r="D6" s="51"/>
      <c r="E6" s="53" t="s">
        <v>17</v>
      </c>
      <c r="F6" s="56">
        <v>44592</v>
      </c>
    </row>
    <row r="7" spans="2:7" ht="20.100000000000001" customHeight="1" x14ac:dyDescent="0.25">
      <c r="B7" s="57"/>
      <c r="C7" s="58"/>
      <c r="D7" s="50"/>
      <c r="E7" s="58"/>
      <c r="F7" s="58"/>
    </row>
    <row r="8" spans="2:7" ht="20.100000000000001" customHeight="1" x14ac:dyDescent="0.25">
      <c r="B8" s="92" t="s">
        <v>0</v>
      </c>
      <c r="C8" s="92"/>
      <c r="D8" s="92"/>
      <c r="E8" s="92"/>
      <c r="F8" s="14">
        <v>1.0605</v>
      </c>
    </row>
    <row r="9" spans="2:7" ht="20.100000000000001" customHeight="1" x14ac:dyDescent="0.25">
      <c r="B9" s="83"/>
      <c r="C9" s="83"/>
      <c r="D9" s="83"/>
      <c r="E9" s="83"/>
    </row>
    <row r="10" spans="2:7" ht="20.100000000000001" customHeight="1" x14ac:dyDescent="0.25">
      <c r="B10" s="68" t="s">
        <v>23</v>
      </c>
      <c r="C10" s="62"/>
      <c r="D10" s="62"/>
      <c r="E10" s="62"/>
    </row>
    <row r="11" spans="2:7" ht="20.100000000000001" customHeight="1" x14ac:dyDescent="0.25">
      <c r="B11" s="90" t="s">
        <v>5</v>
      </c>
      <c r="C11" s="90"/>
      <c r="D11" s="90"/>
      <c r="E11" s="90"/>
      <c r="F11" s="23">
        <v>232586329.25999999</v>
      </c>
      <c r="G11" s="84">
        <f>F11/F$15</f>
        <v>0.37936368039594465</v>
      </c>
    </row>
    <row r="12" spans="2:7" ht="20.100000000000001" customHeight="1" x14ac:dyDescent="0.25">
      <c r="B12" s="90" t="s">
        <v>8</v>
      </c>
      <c r="C12" s="90"/>
      <c r="D12" s="90"/>
      <c r="E12" s="90"/>
      <c r="F12" s="23">
        <v>115366321.17</v>
      </c>
      <c r="G12" s="84">
        <f>F12/F$15</f>
        <v>0.18817009723674499</v>
      </c>
    </row>
    <row r="13" spans="2:7" ht="20.100000000000001" customHeight="1" x14ac:dyDescent="0.25">
      <c r="B13" s="90" t="s">
        <v>7</v>
      </c>
      <c r="C13" s="90"/>
      <c r="D13" s="90"/>
      <c r="E13" s="90"/>
      <c r="F13" s="23">
        <v>247790300.18000001</v>
      </c>
      <c r="G13" s="84">
        <f t="shared" ref="G13:G15" si="0">F13/F$15</f>
        <v>0.40416236217227752</v>
      </c>
    </row>
    <row r="14" spans="2:7" ht="20.100000000000001" customHeight="1" x14ac:dyDescent="0.25">
      <c r="B14" s="97" t="s">
        <v>9</v>
      </c>
      <c r="C14" s="98"/>
      <c r="D14" s="98"/>
      <c r="E14" s="99"/>
      <c r="F14" s="23">
        <v>17352981.550000001</v>
      </c>
      <c r="G14" s="84">
        <f t="shared" si="0"/>
        <v>2.8303860195032879E-2</v>
      </c>
    </row>
    <row r="15" spans="2:7" ht="20.100000000000001" customHeight="1" x14ac:dyDescent="0.25">
      <c r="B15" s="87" t="s">
        <v>4</v>
      </c>
      <c r="C15" s="87"/>
      <c r="D15" s="87"/>
      <c r="E15" s="87"/>
      <c r="F15" s="85">
        <f>SUM(F11:F14)</f>
        <v>613095932.15999997</v>
      </c>
      <c r="G15" s="86">
        <f t="shared" si="0"/>
        <v>1</v>
      </c>
    </row>
    <row r="16" spans="2:7" ht="20.100000000000001" customHeight="1" x14ac:dyDescent="0.25"/>
    <row r="17" spans="2:6" ht="20.100000000000001" customHeight="1" x14ac:dyDescent="0.25"/>
    <row r="18" spans="2:6" ht="20.100000000000001" customHeight="1" x14ac:dyDescent="0.25"/>
    <row r="19" spans="2:6" ht="20.100000000000001" customHeight="1" x14ac:dyDescent="0.25"/>
    <row r="20" spans="2:6" ht="20.100000000000001" customHeight="1" x14ac:dyDescent="0.25"/>
    <row r="21" spans="2:6" ht="20.100000000000001" customHeight="1" x14ac:dyDescent="0.25"/>
    <row r="22" spans="2:6" ht="20.100000000000001" customHeight="1" x14ac:dyDescent="0.25"/>
    <row r="23" spans="2:6" ht="20.100000000000001" customHeight="1" x14ac:dyDescent="0.25"/>
    <row r="24" spans="2:6" ht="20.100000000000001" customHeight="1" x14ac:dyDescent="0.25"/>
    <row r="25" spans="2:6" ht="20.100000000000001" customHeight="1" x14ac:dyDescent="0.25"/>
    <row r="26" spans="2:6" ht="20.100000000000001" customHeight="1" x14ac:dyDescent="0.25"/>
    <row r="27" spans="2:6" ht="20.100000000000001" customHeight="1" x14ac:dyDescent="0.25"/>
    <row r="28" spans="2:6" ht="20.100000000000001" customHeight="1" x14ac:dyDescent="0.25"/>
    <row r="29" spans="2:6" ht="20.100000000000001" customHeight="1" x14ac:dyDescent="0.25"/>
    <row r="30" spans="2:6" ht="20.100000000000001" customHeight="1" x14ac:dyDescent="0.25"/>
    <row r="31" spans="2:6" ht="20.100000000000001" customHeight="1" x14ac:dyDescent="0.25">
      <c r="B31" s="62"/>
      <c r="C31" s="62"/>
      <c r="D31" s="62"/>
      <c r="E31" s="62"/>
      <c r="F31" s="62"/>
    </row>
    <row r="32" spans="2:6" ht="20.100000000000001" customHeight="1" x14ac:dyDescent="0.25">
      <c r="B32" s="62"/>
      <c r="C32" s="62"/>
      <c r="D32" s="62"/>
      <c r="E32" s="62"/>
      <c r="F32" s="62"/>
    </row>
    <row r="33" spans="2:9" ht="20.100000000000001" customHeight="1" x14ac:dyDescent="0.25">
      <c r="B33" s="62"/>
      <c r="C33" s="62"/>
      <c r="D33" s="62"/>
      <c r="E33" s="62"/>
      <c r="F33" s="62"/>
    </row>
    <row r="34" spans="2:9" ht="20.100000000000001" customHeight="1" x14ac:dyDescent="0.25">
      <c r="B34" s="62"/>
      <c r="C34" s="62"/>
      <c r="D34" s="62"/>
      <c r="E34" s="62"/>
      <c r="F34" s="62"/>
    </row>
    <row r="35" spans="2:9" ht="20.100000000000001" customHeight="1" x14ac:dyDescent="0.25">
      <c r="B35" s="62"/>
      <c r="C35" s="62"/>
      <c r="D35" s="62"/>
      <c r="E35" s="62"/>
      <c r="F35" s="62"/>
    </row>
    <row r="36" spans="2:9" ht="20.100000000000001" customHeight="1" x14ac:dyDescent="0.25">
      <c r="B36" s="62"/>
      <c r="C36" s="62"/>
      <c r="D36" s="62"/>
      <c r="E36" s="62"/>
      <c r="F36" s="62"/>
    </row>
    <row r="37" spans="2:9" ht="20.100000000000001" customHeight="1" x14ac:dyDescent="0.25">
      <c r="B37" s="62"/>
      <c r="C37" s="62"/>
      <c r="D37" s="62"/>
      <c r="E37" s="62"/>
      <c r="F37" s="62"/>
    </row>
    <row r="38" spans="2:9" ht="20.100000000000001" customHeight="1" x14ac:dyDescent="0.25">
      <c r="B38" s="62"/>
      <c r="C38" s="62"/>
      <c r="D38" s="62"/>
      <c r="E38" s="62"/>
      <c r="F38" s="62"/>
    </row>
    <row r="39" spans="2:9" ht="20.100000000000001" customHeight="1" x14ac:dyDescent="0.25">
      <c r="B39" s="62"/>
      <c r="C39" s="62"/>
      <c r="D39" s="62"/>
      <c r="E39" s="62"/>
      <c r="F39" s="62"/>
    </row>
    <row r="40" spans="2:9" ht="20.100000000000001" customHeight="1" x14ac:dyDescent="0.25">
      <c r="B40" s="62"/>
      <c r="C40" s="62"/>
      <c r="D40" s="62"/>
      <c r="E40" s="62"/>
      <c r="F40" s="62"/>
    </row>
    <row r="41" spans="2:9" ht="20.100000000000001" customHeight="1" x14ac:dyDescent="0.25"/>
    <row r="42" spans="2:9" ht="20.100000000000001" customHeight="1" x14ac:dyDescent="0.25">
      <c r="G42" s="62"/>
      <c r="H42" s="62"/>
      <c r="I42" s="62"/>
    </row>
    <row r="43" spans="2:9" ht="20.100000000000001" customHeight="1" x14ac:dyDescent="0.25">
      <c r="G43" s="62"/>
      <c r="H43" s="62"/>
      <c r="I43" s="62"/>
    </row>
    <row r="44" spans="2:9" ht="20.100000000000001" customHeight="1" x14ac:dyDescent="0.25">
      <c r="G44" s="62"/>
      <c r="H44" s="62"/>
      <c r="I44" s="62"/>
    </row>
    <row r="45" spans="2:9" ht="20.100000000000001" customHeight="1" x14ac:dyDescent="0.25">
      <c r="G45" s="62"/>
      <c r="H45" s="62"/>
      <c r="I45" s="62"/>
    </row>
    <row r="46" spans="2:9" ht="20.100000000000001" customHeight="1" x14ac:dyDescent="0.25">
      <c r="B46" s="62"/>
      <c r="C46" s="62"/>
      <c r="D46" s="62"/>
      <c r="E46" s="62"/>
      <c r="F46" s="62"/>
      <c r="G46" s="62"/>
      <c r="H46" s="62"/>
      <c r="I46" s="62"/>
    </row>
    <row r="47" spans="2:9" ht="20.100000000000001" customHeight="1" x14ac:dyDescent="0.25">
      <c r="B47" s="62"/>
      <c r="C47" s="62"/>
      <c r="D47" s="62"/>
      <c r="E47" s="62"/>
      <c r="F47" s="62"/>
      <c r="G47" s="62"/>
      <c r="H47" s="62"/>
      <c r="I47" s="62"/>
    </row>
    <row r="48" spans="2:9" ht="20.100000000000001" customHeight="1" x14ac:dyDescent="0.25">
      <c r="B48" s="62"/>
      <c r="C48" s="62"/>
      <c r="D48" s="62"/>
      <c r="E48" s="62"/>
      <c r="F48" s="62"/>
      <c r="G48" s="62"/>
      <c r="H48" s="62"/>
      <c r="I48" s="62"/>
    </row>
    <row r="49" spans="2:9" ht="20.100000000000001" customHeight="1" x14ac:dyDescent="0.25">
      <c r="B49" s="62"/>
      <c r="C49" s="62"/>
      <c r="D49" s="62"/>
      <c r="E49" s="62"/>
      <c r="F49" s="62"/>
      <c r="G49" s="62"/>
      <c r="H49" s="62"/>
      <c r="I49" s="62"/>
    </row>
    <row r="50" spans="2:9" ht="20.100000000000001" customHeight="1" x14ac:dyDescent="0.25">
      <c r="B50" s="62"/>
      <c r="C50" s="62"/>
      <c r="D50" s="62"/>
      <c r="E50" s="62"/>
      <c r="F50" s="62"/>
      <c r="G50" s="62"/>
      <c r="H50" s="62"/>
      <c r="I50" s="62"/>
    </row>
    <row r="51" spans="2:9" ht="20.100000000000001" customHeight="1" x14ac:dyDescent="0.25">
      <c r="B51" s="62"/>
      <c r="C51" s="62"/>
      <c r="D51" s="62"/>
      <c r="E51" s="62"/>
      <c r="F51" s="62"/>
      <c r="G51" s="62"/>
      <c r="H51" s="62"/>
      <c r="I51" s="62"/>
    </row>
    <row r="52" spans="2:9" ht="20.100000000000001" customHeight="1" x14ac:dyDescent="0.25">
      <c r="B52" s="62"/>
      <c r="C52" s="62"/>
      <c r="D52" s="62"/>
      <c r="E52" s="62"/>
      <c r="F52" s="62"/>
      <c r="G52" s="62"/>
      <c r="H52" s="62"/>
      <c r="I52" s="62"/>
    </row>
    <row r="53" spans="2:9" ht="20.100000000000001" customHeight="1" x14ac:dyDescent="0.25"/>
    <row r="54" spans="2:9" ht="20.100000000000001" customHeight="1" x14ac:dyDescent="0.25"/>
    <row r="55" spans="2:9" ht="20.100000000000001" customHeight="1" x14ac:dyDescent="0.25"/>
    <row r="56" spans="2:9" ht="20.100000000000001" customHeight="1" x14ac:dyDescent="0.25"/>
    <row r="57" spans="2:9" ht="20.100000000000001" customHeight="1" x14ac:dyDescent="0.25"/>
    <row r="58" spans="2:9" ht="20.100000000000001" customHeight="1" x14ac:dyDescent="0.25"/>
    <row r="59" spans="2:9" ht="20.100000000000001" customHeight="1" x14ac:dyDescent="0.25"/>
    <row r="60" spans="2:9" ht="20.100000000000001" customHeight="1" x14ac:dyDescent="0.25"/>
    <row r="61" spans="2:9" ht="20.100000000000001" customHeight="1" x14ac:dyDescent="0.25"/>
    <row r="62" spans="2:9" ht="20.100000000000001" customHeight="1" x14ac:dyDescent="0.25"/>
    <row r="63" spans="2:9" ht="20.100000000000001" customHeight="1" x14ac:dyDescent="0.25"/>
    <row r="64" spans="2:9" ht="20.100000000000001" customHeight="1" x14ac:dyDescent="0.25"/>
    <row r="65" ht="20.100000000000001" customHeight="1" x14ac:dyDescent="0.25"/>
    <row r="66" ht="20.100000000000001" customHeight="1" x14ac:dyDescent="0.25"/>
    <row r="67" ht="20.100000000000001" customHeight="1" x14ac:dyDescent="0.25"/>
    <row r="68" ht="20.100000000000001" customHeight="1" x14ac:dyDescent="0.25"/>
    <row r="69" ht="20.100000000000001" customHeight="1" x14ac:dyDescent="0.25"/>
  </sheetData>
  <sheetProtection algorithmName="SHA-512" hashValue="Hatoc14s+/gLNzIeKg6joB6Qsx6DaRHzk2gpLqrTamh7wMpYPAX84JpBeDnGykUGeVqitwwrC2Lj/hR+ZJlH5A==" saltValue="BZHFe1Z3uWkor9nEDqqBag==" spinCount="100000" sheet="1" objects="1" scenarios="1"/>
  <mergeCells count="6">
    <mergeCell ref="B15:E15"/>
    <mergeCell ref="B8:E8"/>
    <mergeCell ref="B11:E11"/>
    <mergeCell ref="B12:E12"/>
    <mergeCell ref="B13:E13"/>
    <mergeCell ref="B14:E14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85B6AE-636B-42A2-8C53-67A4F389B5E4}">
  <dimension ref="B2:I69"/>
  <sheetViews>
    <sheetView workbookViewId="0">
      <selection activeCell="F14" sqref="F14"/>
    </sheetView>
  </sheetViews>
  <sheetFormatPr defaultColWidth="8.85546875" defaultRowHeight="15" x14ac:dyDescent="0.25"/>
  <cols>
    <col min="1" max="1" width="2.85546875" style="48" customWidth="1"/>
    <col min="2" max="5" width="15.85546875" style="48" customWidth="1"/>
    <col min="6" max="6" width="20.85546875" style="48" customWidth="1"/>
    <col min="7" max="8" width="17.42578125" style="48" bestFit="1" customWidth="1"/>
    <col min="9" max="16384" width="8.85546875" style="48"/>
  </cols>
  <sheetData>
    <row r="2" spans="2:7" ht="18.75" x14ac:dyDescent="0.3">
      <c r="B2" s="47"/>
      <c r="D2" s="47"/>
      <c r="E2" s="47" t="s">
        <v>50</v>
      </c>
    </row>
    <row r="4" spans="2:7" ht="20.100000000000001" customHeight="1" x14ac:dyDescent="0.25">
      <c r="B4" s="49"/>
      <c r="C4" s="50"/>
      <c r="D4" s="49"/>
      <c r="E4" s="49" t="s">
        <v>14</v>
      </c>
      <c r="F4" s="50"/>
    </row>
    <row r="5" spans="2:7" ht="20.100000000000001" customHeight="1" x14ac:dyDescent="0.25">
      <c r="B5" s="51"/>
      <c r="C5" s="52"/>
      <c r="D5" s="51"/>
      <c r="E5" s="53" t="s">
        <v>16</v>
      </c>
      <c r="F5" s="54" t="s">
        <v>15</v>
      </c>
    </row>
    <row r="6" spans="2:7" ht="20.100000000000001" customHeight="1" x14ac:dyDescent="0.25">
      <c r="B6" s="51"/>
      <c r="C6" s="55"/>
      <c r="D6" s="51"/>
      <c r="E6" s="53" t="s">
        <v>17</v>
      </c>
      <c r="F6" s="56">
        <v>44620</v>
      </c>
    </row>
    <row r="7" spans="2:7" ht="20.100000000000001" customHeight="1" x14ac:dyDescent="0.25">
      <c r="B7" s="57"/>
      <c r="C7" s="58"/>
      <c r="D7" s="50"/>
      <c r="E7" s="58"/>
      <c r="F7" s="58"/>
    </row>
    <row r="8" spans="2:7" ht="20.100000000000001" customHeight="1" x14ac:dyDescent="0.25">
      <c r="B8" s="92" t="s">
        <v>0</v>
      </c>
      <c r="C8" s="92"/>
      <c r="D8" s="92"/>
      <c r="E8" s="92"/>
      <c r="F8" s="14">
        <v>1.0732999999999999</v>
      </c>
    </row>
    <row r="9" spans="2:7" ht="20.100000000000001" customHeight="1" x14ac:dyDescent="0.25">
      <c r="B9" s="83"/>
      <c r="C9" s="83"/>
      <c r="D9" s="83"/>
      <c r="E9" s="83"/>
    </row>
    <row r="10" spans="2:7" ht="20.100000000000001" customHeight="1" x14ac:dyDescent="0.25">
      <c r="B10" s="68" t="s">
        <v>23</v>
      </c>
      <c r="C10" s="62"/>
      <c r="D10" s="62"/>
      <c r="E10" s="62"/>
    </row>
    <row r="11" spans="2:7" ht="20.100000000000001" customHeight="1" x14ac:dyDescent="0.25">
      <c r="B11" s="90" t="s">
        <v>5</v>
      </c>
      <c r="C11" s="90"/>
      <c r="D11" s="90"/>
      <c r="E11" s="90"/>
      <c r="F11" s="23">
        <v>180718674.69</v>
      </c>
      <c r="G11" s="84">
        <f>F11/F$15</f>
        <v>0.32446896143225562</v>
      </c>
    </row>
    <row r="12" spans="2:7" ht="20.100000000000001" customHeight="1" x14ac:dyDescent="0.25">
      <c r="B12" s="90" t="s">
        <v>8</v>
      </c>
      <c r="C12" s="90"/>
      <c r="D12" s="90"/>
      <c r="E12" s="90"/>
      <c r="F12" s="23">
        <v>118811996.09999999</v>
      </c>
      <c r="G12" s="84">
        <f>F12/F$15</f>
        <v>0.21331943168789408</v>
      </c>
    </row>
    <row r="13" spans="2:7" ht="20.100000000000001" customHeight="1" x14ac:dyDescent="0.25">
      <c r="B13" s="90" t="s">
        <v>7</v>
      </c>
      <c r="C13" s="90"/>
      <c r="D13" s="90"/>
      <c r="E13" s="90"/>
      <c r="F13" s="23">
        <v>257436855.13999999</v>
      </c>
      <c r="G13" s="84">
        <f t="shared" ref="G13:G15" si="0">F13/F$15</f>
        <v>0.46221160687985036</v>
      </c>
    </row>
    <row r="14" spans="2:7" ht="20.100000000000001" customHeight="1" x14ac:dyDescent="0.25">
      <c r="B14" s="97" t="s">
        <v>9</v>
      </c>
      <c r="C14" s="98"/>
      <c r="D14" s="98"/>
      <c r="E14" s="99"/>
      <c r="F14" s="23">
        <v>0</v>
      </c>
      <c r="G14" s="84">
        <f t="shared" si="0"/>
        <v>0</v>
      </c>
    </row>
    <row r="15" spans="2:7" ht="20.100000000000001" customHeight="1" x14ac:dyDescent="0.25">
      <c r="B15" s="87" t="s">
        <v>4</v>
      </c>
      <c r="C15" s="87"/>
      <c r="D15" s="87"/>
      <c r="E15" s="87"/>
      <c r="F15" s="85">
        <f>SUM(F11:F14)</f>
        <v>556967525.92999995</v>
      </c>
      <c r="G15" s="86">
        <f t="shared" si="0"/>
        <v>1</v>
      </c>
    </row>
    <row r="16" spans="2:7" ht="20.100000000000001" customHeight="1" x14ac:dyDescent="0.25"/>
    <row r="17" spans="2:6" ht="20.100000000000001" customHeight="1" x14ac:dyDescent="0.25"/>
    <row r="18" spans="2:6" ht="20.100000000000001" customHeight="1" x14ac:dyDescent="0.25"/>
    <row r="19" spans="2:6" ht="20.100000000000001" customHeight="1" x14ac:dyDescent="0.25"/>
    <row r="20" spans="2:6" ht="20.100000000000001" customHeight="1" x14ac:dyDescent="0.25"/>
    <row r="21" spans="2:6" ht="20.100000000000001" customHeight="1" x14ac:dyDescent="0.25"/>
    <row r="22" spans="2:6" ht="20.100000000000001" customHeight="1" x14ac:dyDescent="0.25"/>
    <row r="23" spans="2:6" ht="20.100000000000001" customHeight="1" x14ac:dyDescent="0.25"/>
    <row r="24" spans="2:6" ht="20.100000000000001" customHeight="1" x14ac:dyDescent="0.25"/>
    <row r="25" spans="2:6" ht="20.100000000000001" customHeight="1" x14ac:dyDescent="0.25"/>
    <row r="26" spans="2:6" ht="20.100000000000001" customHeight="1" x14ac:dyDescent="0.25"/>
    <row r="27" spans="2:6" ht="20.100000000000001" customHeight="1" x14ac:dyDescent="0.25"/>
    <row r="28" spans="2:6" ht="20.100000000000001" customHeight="1" x14ac:dyDescent="0.25"/>
    <row r="29" spans="2:6" ht="20.100000000000001" customHeight="1" x14ac:dyDescent="0.25"/>
    <row r="30" spans="2:6" ht="20.100000000000001" customHeight="1" x14ac:dyDescent="0.25"/>
    <row r="31" spans="2:6" ht="20.100000000000001" customHeight="1" x14ac:dyDescent="0.25">
      <c r="B31" s="62"/>
      <c r="C31" s="62"/>
      <c r="D31" s="62"/>
      <c r="E31" s="62"/>
      <c r="F31" s="62"/>
    </row>
    <row r="32" spans="2:6" ht="20.100000000000001" customHeight="1" x14ac:dyDescent="0.25">
      <c r="B32" s="62"/>
      <c r="C32" s="62"/>
      <c r="D32" s="62"/>
      <c r="E32" s="62"/>
      <c r="F32" s="62"/>
    </row>
    <row r="33" spans="2:9" ht="20.100000000000001" customHeight="1" x14ac:dyDescent="0.25">
      <c r="B33" s="62"/>
      <c r="C33" s="62"/>
      <c r="D33" s="62"/>
      <c r="E33" s="62"/>
      <c r="F33" s="62"/>
    </row>
    <row r="34" spans="2:9" ht="20.100000000000001" customHeight="1" x14ac:dyDescent="0.25">
      <c r="B34" s="62"/>
      <c r="C34" s="62"/>
      <c r="D34" s="62"/>
      <c r="E34" s="62"/>
      <c r="F34" s="62"/>
    </row>
    <row r="35" spans="2:9" ht="20.100000000000001" customHeight="1" x14ac:dyDescent="0.25">
      <c r="B35" s="62"/>
      <c r="C35" s="62"/>
      <c r="D35" s="62"/>
      <c r="E35" s="62"/>
      <c r="F35" s="62"/>
    </row>
    <row r="36" spans="2:9" ht="20.100000000000001" customHeight="1" x14ac:dyDescent="0.25">
      <c r="B36" s="62"/>
      <c r="C36" s="62"/>
      <c r="D36" s="62"/>
      <c r="E36" s="62"/>
      <c r="F36" s="62"/>
    </row>
    <row r="37" spans="2:9" ht="20.100000000000001" customHeight="1" x14ac:dyDescent="0.25">
      <c r="B37" s="62"/>
      <c r="C37" s="62"/>
      <c r="D37" s="62"/>
      <c r="E37" s="62"/>
      <c r="F37" s="62"/>
    </row>
    <row r="38" spans="2:9" ht="20.100000000000001" customHeight="1" x14ac:dyDescent="0.25">
      <c r="B38" s="62"/>
      <c r="C38" s="62"/>
      <c r="D38" s="62"/>
      <c r="E38" s="62"/>
      <c r="F38" s="62"/>
    </row>
    <row r="39" spans="2:9" ht="20.100000000000001" customHeight="1" x14ac:dyDescent="0.25">
      <c r="B39" s="62"/>
      <c r="C39" s="62"/>
      <c r="D39" s="62"/>
      <c r="E39" s="62"/>
      <c r="F39" s="62"/>
    </row>
    <row r="40" spans="2:9" ht="20.100000000000001" customHeight="1" x14ac:dyDescent="0.25">
      <c r="B40" s="62"/>
      <c r="C40" s="62"/>
      <c r="D40" s="62"/>
      <c r="E40" s="62"/>
      <c r="F40" s="62"/>
    </row>
    <row r="41" spans="2:9" ht="20.100000000000001" customHeight="1" x14ac:dyDescent="0.25"/>
    <row r="42" spans="2:9" ht="20.100000000000001" customHeight="1" x14ac:dyDescent="0.25">
      <c r="G42" s="62"/>
      <c r="H42" s="62"/>
      <c r="I42" s="62"/>
    </row>
    <row r="43" spans="2:9" ht="20.100000000000001" customHeight="1" x14ac:dyDescent="0.25">
      <c r="G43" s="62"/>
      <c r="H43" s="62"/>
      <c r="I43" s="62"/>
    </row>
    <row r="44" spans="2:9" ht="20.100000000000001" customHeight="1" x14ac:dyDescent="0.25">
      <c r="G44" s="62"/>
      <c r="H44" s="62"/>
      <c r="I44" s="62"/>
    </row>
    <row r="45" spans="2:9" ht="20.100000000000001" customHeight="1" x14ac:dyDescent="0.25">
      <c r="G45" s="62"/>
      <c r="H45" s="62"/>
      <c r="I45" s="62"/>
    </row>
    <row r="46" spans="2:9" ht="20.100000000000001" customHeight="1" x14ac:dyDescent="0.25">
      <c r="B46" s="62"/>
      <c r="C46" s="62"/>
      <c r="D46" s="62"/>
      <c r="E46" s="62"/>
      <c r="F46" s="62"/>
      <c r="G46" s="62"/>
      <c r="H46" s="62"/>
      <c r="I46" s="62"/>
    </row>
    <row r="47" spans="2:9" ht="20.100000000000001" customHeight="1" x14ac:dyDescent="0.25">
      <c r="B47" s="62"/>
      <c r="C47" s="62"/>
      <c r="D47" s="62"/>
      <c r="E47" s="62"/>
      <c r="F47" s="62"/>
      <c r="G47" s="62"/>
      <c r="H47" s="62"/>
      <c r="I47" s="62"/>
    </row>
    <row r="48" spans="2:9" ht="20.100000000000001" customHeight="1" x14ac:dyDescent="0.25">
      <c r="B48" s="62"/>
      <c r="C48" s="62"/>
      <c r="D48" s="62"/>
      <c r="E48" s="62"/>
      <c r="F48" s="62"/>
      <c r="G48" s="62"/>
      <c r="H48" s="62"/>
      <c r="I48" s="62"/>
    </row>
    <row r="49" spans="2:9" ht="20.100000000000001" customHeight="1" x14ac:dyDescent="0.25">
      <c r="B49" s="62"/>
      <c r="C49" s="62"/>
      <c r="D49" s="62"/>
      <c r="E49" s="62"/>
      <c r="F49" s="62"/>
      <c r="G49" s="62"/>
      <c r="H49" s="62"/>
      <c r="I49" s="62"/>
    </row>
    <row r="50" spans="2:9" ht="20.100000000000001" customHeight="1" x14ac:dyDescent="0.25">
      <c r="B50" s="62"/>
      <c r="C50" s="62"/>
      <c r="D50" s="62"/>
      <c r="E50" s="62"/>
      <c r="F50" s="62"/>
      <c r="G50" s="62"/>
      <c r="H50" s="62"/>
      <c r="I50" s="62"/>
    </row>
    <row r="51" spans="2:9" ht="20.100000000000001" customHeight="1" x14ac:dyDescent="0.25">
      <c r="B51" s="62"/>
      <c r="C51" s="62"/>
      <c r="D51" s="62"/>
      <c r="E51" s="62"/>
      <c r="F51" s="62"/>
      <c r="G51" s="62"/>
      <c r="H51" s="62"/>
      <c r="I51" s="62"/>
    </row>
    <row r="52" spans="2:9" ht="20.100000000000001" customHeight="1" x14ac:dyDescent="0.25">
      <c r="B52" s="62"/>
      <c r="C52" s="62"/>
      <c r="D52" s="62"/>
      <c r="E52" s="62"/>
      <c r="F52" s="62"/>
      <c r="G52" s="62"/>
      <c r="H52" s="62"/>
      <c r="I52" s="62"/>
    </row>
    <row r="53" spans="2:9" ht="20.100000000000001" customHeight="1" x14ac:dyDescent="0.25"/>
    <row r="54" spans="2:9" ht="20.100000000000001" customHeight="1" x14ac:dyDescent="0.25"/>
    <row r="55" spans="2:9" ht="20.100000000000001" customHeight="1" x14ac:dyDescent="0.25"/>
    <row r="56" spans="2:9" ht="20.100000000000001" customHeight="1" x14ac:dyDescent="0.25"/>
    <row r="57" spans="2:9" ht="20.100000000000001" customHeight="1" x14ac:dyDescent="0.25"/>
    <row r="58" spans="2:9" ht="20.100000000000001" customHeight="1" x14ac:dyDescent="0.25"/>
    <row r="59" spans="2:9" ht="20.100000000000001" customHeight="1" x14ac:dyDescent="0.25"/>
    <row r="60" spans="2:9" ht="20.100000000000001" customHeight="1" x14ac:dyDescent="0.25"/>
    <row r="61" spans="2:9" ht="20.100000000000001" customHeight="1" x14ac:dyDescent="0.25"/>
    <row r="62" spans="2:9" ht="20.100000000000001" customHeight="1" x14ac:dyDescent="0.25"/>
    <row r="63" spans="2:9" ht="20.100000000000001" customHeight="1" x14ac:dyDescent="0.25"/>
    <row r="64" spans="2:9" ht="20.100000000000001" customHeight="1" x14ac:dyDescent="0.25"/>
    <row r="65" ht="20.100000000000001" customHeight="1" x14ac:dyDescent="0.25"/>
    <row r="66" ht="20.100000000000001" customHeight="1" x14ac:dyDescent="0.25"/>
    <row r="67" ht="20.100000000000001" customHeight="1" x14ac:dyDescent="0.25"/>
    <row r="68" ht="20.100000000000001" customHeight="1" x14ac:dyDescent="0.25"/>
    <row r="69" ht="20.100000000000001" customHeight="1" x14ac:dyDescent="0.25"/>
  </sheetData>
  <sheetProtection algorithmName="SHA-512" hashValue="Ot8t9CBpkNp1BlTQB2bgkteDFha7OeYlDoNlteMBQU1Mxwgsr6pbWkaQ8mB4svcAENKGNi82DmryqMz5XUZ11Q==" saltValue="J4jEM6XBrHoDl+9+f+LbIQ==" spinCount="100000" sheet="1" objects="1" scenarios="1"/>
  <mergeCells count="6">
    <mergeCell ref="B15:E15"/>
    <mergeCell ref="B8:E8"/>
    <mergeCell ref="B11:E11"/>
    <mergeCell ref="B12:E12"/>
    <mergeCell ref="B13:E13"/>
    <mergeCell ref="B14:E14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537ED8-7643-4AD7-94DE-0897872E60AD}">
  <dimension ref="B2:I69"/>
  <sheetViews>
    <sheetView workbookViewId="0">
      <selection activeCell="F13" sqref="F13"/>
    </sheetView>
  </sheetViews>
  <sheetFormatPr defaultColWidth="8.85546875" defaultRowHeight="15" x14ac:dyDescent="0.25"/>
  <cols>
    <col min="1" max="1" width="2.85546875" style="48" customWidth="1"/>
    <col min="2" max="5" width="15.85546875" style="48" customWidth="1"/>
    <col min="6" max="6" width="20.85546875" style="48" customWidth="1"/>
    <col min="7" max="8" width="17.42578125" style="48" bestFit="1" customWidth="1"/>
    <col min="9" max="16384" width="8.85546875" style="48"/>
  </cols>
  <sheetData>
    <row r="2" spans="2:7" ht="18.75" x14ac:dyDescent="0.3">
      <c r="B2" s="47"/>
      <c r="D2" s="47"/>
      <c r="E2" s="47" t="s">
        <v>50</v>
      </c>
    </row>
    <row r="4" spans="2:7" ht="20.100000000000001" customHeight="1" x14ac:dyDescent="0.25">
      <c r="B4" s="49"/>
      <c r="C4" s="50"/>
      <c r="D4" s="49"/>
      <c r="E4" s="49" t="s">
        <v>14</v>
      </c>
      <c r="F4" s="50"/>
    </row>
    <row r="5" spans="2:7" ht="20.100000000000001" customHeight="1" x14ac:dyDescent="0.25">
      <c r="B5" s="51"/>
      <c r="C5" s="52"/>
      <c r="D5" s="51"/>
      <c r="E5" s="53" t="s">
        <v>16</v>
      </c>
      <c r="F5" s="54" t="s">
        <v>15</v>
      </c>
    </row>
    <row r="6" spans="2:7" ht="20.100000000000001" customHeight="1" x14ac:dyDescent="0.25">
      <c r="B6" s="51"/>
      <c r="C6" s="55"/>
      <c r="D6" s="51"/>
      <c r="E6" s="53" t="s">
        <v>17</v>
      </c>
      <c r="F6" s="56">
        <v>44651</v>
      </c>
    </row>
    <row r="7" spans="2:7" ht="20.100000000000001" customHeight="1" x14ac:dyDescent="0.25">
      <c r="B7" s="57"/>
      <c r="C7" s="58"/>
      <c r="D7" s="50"/>
      <c r="E7" s="58"/>
      <c r="F7" s="58"/>
    </row>
    <row r="8" spans="2:7" ht="20.100000000000001" customHeight="1" x14ac:dyDescent="0.25">
      <c r="B8" s="92" t="s">
        <v>0</v>
      </c>
      <c r="C8" s="92"/>
      <c r="D8" s="92"/>
      <c r="E8" s="92"/>
      <c r="F8" s="14">
        <v>1.0797000000000001</v>
      </c>
    </row>
    <row r="9" spans="2:7" ht="20.100000000000001" customHeight="1" x14ac:dyDescent="0.25">
      <c r="B9" s="83"/>
      <c r="C9" s="83"/>
      <c r="D9" s="83"/>
      <c r="E9" s="83"/>
    </row>
    <row r="10" spans="2:7" ht="20.100000000000001" customHeight="1" x14ac:dyDescent="0.25">
      <c r="B10" s="68" t="s">
        <v>23</v>
      </c>
      <c r="C10" s="62"/>
      <c r="D10" s="62"/>
      <c r="E10" s="62"/>
    </row>
    <row r="11" spans="2:7" ht="20.100000000000001" customHeight="1" x14ac:dyDescent="0.25">
      <c r="B11" s="90" t="s">
        <v>5</v>
      </c>
      <c r="C11" s="90"/>
      <c r="D11" s="90"/>
      <c r="E11" s="90"/>
      <c r="F11" s="23">
        <v>208080579.09999999</v>
      </c>
      <c r="G11" s="84">
        <f>F11/F$15</f>
        <v>0.35184443154855566</v>
      </c>
    </row>
    <row r="12" spans="2:7" ht="20.100000000000001" customHeight="1" x14ac:dyDescent="0.25">
      <c r="B12" s="90" t="s">
        <v>8</v>
      </c>
      <c r="C12" s="90"/>
      <c r="D12" s="90"/>
      <c r="E12" s="90"/>
      <c r="F12" s="23">
        <v>116412149.91</v>
      </c>
      <c r="G12" s="84">
        <f>F12/F$15</f>
        <v>0.19684185274563759</v>
      </c>
    </row>
    <row r="13" spans="2:7" ht="20.100000000000001" customHeight="1" x14ac:dyDescent="0.25">
      <c r="B13" s="90" t="s">
        <v>7</v>
      </c>
      <c r="C13" s="90"/>
      <c r="D13" s="90"/>
      <c r="E13" s="90"/>
      <c r="F13" s="23">
        <v>254241704.03999999</v>
      </c>
      <c r="G13" s="84">
        <f t="shared" ref="G13:G15" si="0">F13/F$15</f>
        <v>0.42989849519257672</v>
      </c>
    </row>
    <row r="14" spans="2:7" ht="20.100000000000001" customHeight="1" x14ac:dyDescent="0.25">
      <c r="B14" s="97" t="s">
        <v>9</v>
      </c>
      <c r="C14" s="98"/>
      <c r="D14" s="98"/>
      <c r="E14" s="99"/>
      <c r="F14" s="23">
        <v>12664948.16</v>
      </c>
      <c r="G14" s="84">
        <f t="shared" si="0"/>
        <v>2.1415220513230138E-2</v>
      </c>
    </row>
    <row r="15" spans="2:7" ht="20.100000000000001" customHeight="1" x14ac:dyDescent="0.25">
      <c r="B15" s="87" t="s">
        <v>4</v>
      </c>
      <c r="C15" s="87"/>
      <c r="D15" s="87"/>
      <c r="E15" s="87"/>
      <c r="F15" s="85">
        <f>SUM(F11:F14)</f>
        <v>591399381.20999992</v>
      </c>
      <c r="G15" s="86">
        <f t="shared" si="0"/>
        <v>1</v>
      </c>
    </row>
    <row r="16" spans="2:7" ht="20.100000000000001" customHeight="1" x14ac:dyDescent="0.25"/>
    <row r="17" spans="2:6" ht="20.100000000000001" customHeight="1" x14ac:dyDescent="0.25"/>
    <row r="18" spans="2:6" ht="20.100000000000001" customHeight="1" x14ac:dyDescent="0.25"/>
    <row r="19" spans="2:6" ht="20.100000000000001" customHeight="1" x14ac:dyDescent="0.25"/>
    <row r="20" spans="2:6" ht="20.100000000000001" customHeight="1" x14ac:dyDescent="0.25"/>
    <row r="21" spans="2:6" ht="20.100000000000001" customHeight="1" x14ac:dyDescent="0.25"/>
    <row r="22" spans="2:6" ht="20.100000000000001" customHeight="1" x14ac:dyDescent="0.25"/>
    <row r="23" spans="2:6" ht="20.100000000000001" customHeight="1" x14ac:dyDescent="0.25"/>
    <row r="24" spans="2:6" ht="20.100000000000001" customHeight="1" x14ac:dyDescent="0.25"/>
    <row r="25" spans="2:6" ht="20.100000000000001" customHeight="1" x14ac:dyDescent="0.25"/>
    <row r="26" spans="2:6" ht="20.100000000000001" customHeight="1" x14ac:dyDescent="0.25"/>
    <row r="27" spans="2:6" ht="20.100000000000001" customHeight="1" x14ac:dyDescent="0.25"/>
    <row r="28" spans="2:6" ht="20.100000000000001" customHeight="1" x14ac:dyDescent="0.25"/>
    <row r="29" spans="2:6" ht="20.100000000000001" customHeight="1" x14ac:dyDescent="0.25"/>
    <row r="30" spans="2:6" ht="20.100000000000001" customHeight="1" x14ac:dyDescent="0.25"/>
    <row r="31" spans="2:6" ht="20.100000000000001" customHeight="1" x14ac:dyDescent="0.25">
      <c r="B31" s="62"/>
      <c r="C31" s="62"/>
      <c r="D31" s="62"/>
      <c r="E31" s="62"/>
      <c r="F31" s="62"/>
    </row>
    <row r="32" spans="2:6" ht="20.100000000000001" customHeight="1" x14ac:dyDescent="0.25">
      <c r="B32" s="62"/>
      <c r="C32" s="62"/>
      <c r="D32" s="62"/>
      <c r="E32" s="62"/>
      <c r="F32" s="62"/>
    </row>
    <row r="33" spans="2:9" ht="20.100000000000001" customHeight="1" x14ac:dyDescent="0.25">
      <c r="B33" s="62"/>
      <c r="C33" s="62"/>
      <c r="D33" s="62"/>
      <c r="E33" s="62"/>
      <c r="F33" s="62"/>
    </row>
    <row r="34" spans="2:9" ht="20.100000000000001" customHeight="1" x14ac:dyDescent="0.25">
      <c r="B34" s="62"/>
      <c r="C34" s="62"/>
      <c r="D34" s="62"/>
      <c r="E34" s="62"/>
      <c r="F34" s="62"/>
    </row>
    <row r="35" spans="2:9" ht="20.100000000000001" customHeight="1" x14ac:dyDescent="0.25">
      <c r="B35" s="62"/>
      <c r="C35" s="62"/>
      <c r="D35" s="62"/>
      <c r="E35" s="62"/>
      <c r="F35" s="62"/>
    </row>
    <row r="36" spans="2:9" ht="20.100000000000001" customHeight="1" x14ac:dyDescent="0.25">
      <c r="B36" s="62"/>
      <c r="C36" s="62"/>
      <c r="D36" s="62"/>
      <c r="E36" s="62"/>
      <c r="F36" s="62"/>
    </row>
    <row r="37" spans="2:9" ht="20.100000000000001" customHeight="1" x14ac:dyDescent="0.25">
      <c r="B37" s="62"/>
      <c r="C37" s="62"/>
      <c r="D37" s="62"/>
      <c r="E37" s="62"/>
      <c r="F37" s="62"/>
    </row>
    <row r="38" spans="2:9" ht="20.100000000000001" customHeight="1" x14ac:dyDescent="0.25">
      <c r="B38" s="62"/>
      <c r="C38" s="62"/>
      <c r="D38" s="62"/>
      <c r="E38" s="62"/>
      <c r="F38" s="62"/>
    </row>
    <row r="39" spans="2:9" ht="20.100000000000001" customHeight="1" x14ac:dyDescent="0.25">
      <c r="B39" s="62"/>
      <c r="C39" s="62"/>
      <c r="D39" s="62"/>
      <c r="E39" s="62"/>
      <c r="F39" s="62"/>
    </row>
    <row r="40" spans="2:9" ht="20.100000000000001" customHeight="1" x14ac:dyDescent="0.25">
      <c r="B40" s="62"/>
      <c r="C40" s="62"/>
      <c r="D40" s="62"/>
      <c r="E40" s="62"/>
      <c r="F40" s="62"/>
    </row>
    <row r="41" spans="2:9" ht="20.100000000000001" customHeight="1" x14ac:dyDescent="0.25"/>
    <row r="42" spans="2:9" ht="20.100000000000001" customHeight="1" x14ac:dyDescent="0.25">
      <c r="G42" s="62"/>
      <c r="H42" s="62"/>
      <c r="I42" s="62"/>
    </row>
    <row r="43" spans="2:9" ht="20.100000000000001" customHeight="1" x14ac:dyDescent="0.25">
      <c r="G43" s="62"/>
      <c r="H43" s="62"/>
      <c r="I43" s="62"/>
    </row>
    <row r="44" spans="2:9" ht="20.100000000000001" customHeight="1" x14ac:dyDescent="0.25">
      <c r="G44" s="62"/>
      <c r="H44" s="62"/>
      <c r="I44" s="62"/>
    </row>
    <row r="45" spans="2:9" ht="20.100000000000001" customHeight="1" x14ac:dyDescent="0.25">
      <c r="G45" s="62"/>
      <c r="H45" s="62"/>
      <c r="I45" s="62"/>
    </row>
    <row r="46" spans="2:9" ht="20.100000000000001" customHeight="1" x14ac:dyDescent="0.25">
      <c r="B46" s="62"/>
      <c r="C46" s="62"/>
      <c r="D46" s="62"/>
      <c r="E46" s="62"/>
      <c r="F46" s="62"/>
      <c r="G46" s="62"/>
      <c r="H46" s="62"/>
      <c r="I46" s="62"/>
    </row>
    <row r="47" spans="2:9" ht="20.100000000000001" customHeight="1" x14ac:dyDescent="0.25">
      <c r="B47" s="62"/>
      <c r="C47" s="62"/>
      <c r="D47" s="62"/>
      <c r="E47" s="62"/>
      <c r="F47" s="62"/>
      <c r="G47" s="62"/>
      <c r="H47" s="62"/>
      <c r="I47" s="62"/>
    </row>
    <row r="48" spans="2:9" ht="20.100000000000001" customHeight="1" x14ac:dyDescent="0.25">
      <c r="B48" s="62"/>
      <c r="C48" s="62"/>
      <c r="D48" s="62"/>
      <c r="E48" s="62"/>
      <c r="F48" s="62"/>
      <c r="G48" s="62"/>
      <c r="H48" s="62"/>
      <c r="I48" s="62"/>
    </row>
    <row r="49" spans="2:9" ht="20.100000000000001" customHeight="1" x14ac:dyDescent="0.25">
      <c r="B49" s="62"/>
      <c r="C49" s="62"/>
      <c r="D49" s="62"/>
      <c r="E49" s="62"/>
      <c r="F49" s="62"/>
      <c r="G49" s="62"/>
      <c r="H49" s="62"/>
      <c r="I49" s="62"/>
    </row>
    <row r="50" spans="2:9" ht="20.100000000000001" customHeight="1" x14ac:dyDescent="0.25">
      <c r="B50" s="62"/>
      <c r="C50" s="62"/>
      <c r="D50" s="62"/>
      <c r="E50" s="62"/>
      <c r="F50" s="62"/>
      <c r="G50" s="62"/>
      <c r="H50" s="62"/>
      <c r="I50" s="62"/>
    </row>
    <row r="51" spans="2:9" ht="20.100000000000001" customHeight="1" x14ac:dyDescent="0.25">
      <c r="B51" s="62"/>
      <c r="C51" s="62"/>
      <c r="D51" s="62"/>
      <c r="E51" s="62"/>
      <c r="F51" s="62"/>
      <c r="G51" s="62"/>
      <c r="H51" s="62"/>
      <c r="I51" s="62"/>
    </row>
    <row r="52" spans="2:9" ht="20.100000000000001" customHeight="1" x14ac:dyDescent="0.25">
      <c r="B52" s="62"/>
      <c r="C52" s="62"/>
      <c r="D52" s="62"/>
      <c r="E52" s="62"/>
      <c r="F52" s="62"/>
      <c r="G52" s="62"/>
      <c r="H52" s="62"/>
      <c r="I52" s="62"/>
    </row>
    <row r="53" spans="2:9" ht="20.100000000000001" customHeight="1" x14ac:dyDescent="0.25"/>
    <row r="54" spans="2:9" ht="20.100000000000001" customHeight="1" x14ac:dyDescent="0.25"/>
    <row r="55" spans="2:9" ht="20.100000000000001" customHeight="1" x14ac:dyDescent="0.25"/>
    <row r="56" spans="2:9" ht="20.100000000000001" customHeight="1" x14ac:dyDescent="0.25"/>
    <row r="57" spans="2:9" ht="20.100000000000001" customHeight="1" x14ac:dyDescent="0.25"/>
    <row r="58" spans="2:9" ht="20.100000000000001" customHeight="1" x14ac:dyDescent="0.25"/>
    <row r="59" spans="2:9" ht="20.100000000000001" customHeight="1" x14ac:dyDescent="0.25"/>
    <row r="60" spans="2:9" ht="20.100000000000001" customHeight="1" x14ac:dyDescent="0.25"/>
    <row r="61" spans="2:9" ht="20.100000000000001" customHeight="1" x14ac:dyDescent="0.25"/>
    <row r="62" spans="2:9" ht="20.100000000000001" customHeight="1" x14ac:dyDescent="0.25"/>
    <row r="63" spans="2:9" ht="20.100000000000001" customHeight="1" x14ac:dyDescent="0.25"/>
    <row r="64" spans="2:9" ht="20.100000000000001" customHeight="1" x14ac:dyDescent="0.25"/>
    <row r="65" ht="20.100000000000001" customHeight="1" x14ac:dyDescent="0.25"/>
    <row r="66" ht="20.100000000000001" customHeight="1" x14ac:dyDescent="0.25"/>
    <row r="67" ht="20.100000000000001" customHeight="1" x14ac:dyDescent="0.25"/>
    <row r="68" ht="20.100000000000001" customHeight="1" x14ac:dyDescent="0.25"/>
    <row r="69" ht="20.100000000000001" customHeight="1" x14ac:dyDescent="0.25"/>
  </sheetData>
  <sheetProtection algorithmName="SHA-512" hashValue="+OAz3YQaaF9/KCwvfSm96G2rzpmSF1SkboVoLoHMe4zRVMO/AU5liUwRBcd2m9bNBZWVM/3Hi6mx2s86RiIDxQ==" saltValue="5XsoVK6JufRty9SJHR3PhA==" spinCount="100000" sheet="1" objects="1" scenarios="1"/>
  <mergeCells count="6">
    <mergeCell ref="B15:E15"/>
    <mergeCell ref="B8:E8"/>
    <mergeCell ref="B11:E11"/>
    <mergeCell ref="B12:E12"/>
    <mergeCell ref="B13:E13"/>
    <mergeCell ref="B14:E14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E21AD7-322F-4F71-9A15-97A4211518F0}">
  <dimension ref="B2:I69"/>
  <sheetViews>
    <sheetView workbookViewId="0">
      <selection activeCell="J28" sqref="J28"/>
    </sheetView>
  </sheetViews>
  <sheetFormatPr defaultColWidth="8.85546875" defaultRowHeight="15" x14ac:dyDescent="0.25"/>
  <cols>
    <col min="1" max="1" width="2.85546875" style="48" customWidth="1"/>
    <col min="2" max="5" width="15.85546875" style="48" customWidth="1"/>
    <col min="6" max="6" width="20.85546875" style="48" customWidth="1"/>
    <col min="7" max="8" width="17.42578125" style="48" bestFit="1" customWidth="1"/>
    <col min="9" max="16384" width="8.85546875" style="48"/>
  </cols>
  <sheetData>
    <row r="2" spans="2:7" ht="18.75" x14ac:dyDescent="0.3">
      <c r="B2" s="47"/>
      <c r="D2" s="47"/>
      <c r="E2" s="47" t="s">
        <v>50</v>
      </c>
    </row>
    <row r="4" spans="2:7" ht="20.100000000000001" customHeight="1" x14ac:dyDescent="0.25">
      <c r="B4" s="49"/>
      <c r="C4" s="50"/>
      <c r="D4" s="49"/>
      <c r="E4" s="49" t="s">
        <v>14</v>
      </c>
      <c r="F4" s="50"/>
    </row>
    <row r="5" spans="2:7" ht="20.100000000000001" customHeight="1" x14ac:dyDescent="0.25">
      <c r="B5" s="51"/>
      <c r="C5" s="52"/>
      <c r="D5" s="51"/>
      <c r="E5" s="53" t="s">
        <v>16</v>
      </c>
      <c r="F5" s="54" t="s">
        <v>15</v>
      </c>
    </row>
    <row r="6" spans="2:7" ht="20.100000000000001" customHeight="1" x14ac:dyDescent="0.25">
      <c r="B6" s="51"/>
      <c r="C6" s="55"/>
      <c r="D6" s="51"/>
      <c r="E6" s="53" t="s">
        <v>17</v>
      </c>
      <c r="F6" s="56">
        <v>44681</v>
      </c>
    </row>
    <row r="7" spans="2:7" ht="20.100000000000001" customHeight="1" x14ac:dyDescent="0.25">
      <c r="B7" s="57"/>
      <c r="C7" s="58"/>
      <c r="D7" s="50"/>
      <c r="E7" s="58"/>
      <c r="F7" s="58"/>
    </row>
    <row r="8" spans="2:7" ht="20.100000000000001" customHeight="1" x14ac:dyDescent="0.25">
      <c r="B8" s="92" t="s">
        <v>0</v>
      </c>
      <c r="C8" s="92"/>
      <c r="D8" s="92"/>
      <c r="E8" s="92"/>
      <c r="F8" s="14">
        <v>1.0903</v>
      </c>
    </row>
    <row r="9" spans="2:7" ht="20.100000000000001" customHeight="1" x14ac:dyDescent="0.25">
      <c r="B9" s="83"/>
      <c r="C9" s="83"/>
      <c r="D9" s="83"/>
      <c r="E9" s="83"/>
    </row>
    <row r="10" spans="2:7" ht="20.100000000000001" customHeight="1" x14ac:dyDescent="0.25">
      <c r="B10" s="68" t="s">
        <v>23</v>
      </c>
      <c r="C10" s="62"/>
      <c r="D10" s="62"/>
      <c r="E10" s="62"/>
    </row>
    <row r="11" spans="2:7" ht="20.100000000000001" customHeight="1" x14ac:dyDescent="0.25">
      <c r="B11" s="90" t="s">
        <v>5</v>
      </c>
      <c r="C11" s="90"/>
      <c r="D11" s="90"/>
      <c r="E11" s="90"/>
      <c r="F11" s="23">
        <v>200337942.15000001</v>
      </c>
      <c r="G11" s="84">
        <f>F11/F$15</f>
        <v>0.34023781048175356</v>
      </c>
    </row>
    <row r="12" spans="2:7" ht="20.100000000000001" customHeight="1" x14ac:dyDescent="0.25">
      <c r="B12" s="90" t="s">
        <v>8</v>
      </c>
      <c r="C12" s="90"/>
      <c r="D12" s="90"/>
      <c r="E12" s="90"/>
      <c r="F12" s="23">
        <v>117950402.06</v>
      </c>
      <c r="G12" s="84">
        <f>F12/F$15</f>
        <v>0.20031745415598456</v>
      </c>
    </row>
    <row r="13" spans="2:7" ht="20.100000000000001" customHeight="1" x14ac:dyDescent="0.25">
      <c r="B13" s="90" t="s">
        <v>7</v>
      </c>
      <c r="C13" s="90"/>
      <c r="D13" s="90"/>
      <c r="E13" s="90"/>
      <c r="F13" s="23">
        <v>259386058.90000001</v>
      </c>
      <c r="G13" s="84">
        <f t="shared" ref="G13:G15" si="0">F13/F$15</f>
        <v>0.44052037174041203</v>
      </c>
    </row>
    <row r="14" spans="2:7" ht="20.100000000000001" customHeight="1" x14ac:dyDescent="0.25">
      <c r="B14" s="97" t="s">
        <v>9</v>
      </c>
      <c r="C14" s="98"/>
      <c r="D14" s="98"/>
      <c r="E14" s="99"/>
      <c r="F14" s="23">
        <v>11142994.539999999</v>
      </c>
      <c r="G14" s="84">
        <f t="shared" si="0"/>
        <v>1.8924363621849922E-2</v>
      </c>
    </row>
    <row r="15" spans="2:7" ht="20.100000000000001" customHeight="1" x14ac:dyDescent="0.25">
      <c r="B15" s="87" t="s">
        <v>4</v>
      </c>
      <c r="C15" s="87"/>
      <c r="D15" s="87"/>
      <c r="E15" s="87"/>
      <c r="F15" s="85">
        <f>SUM(F11:F14)</f>
        <v>588817397.64999998</v>
      </c>
      <c r="G15" s="86">
        <f t="shared" si="0"/>
        <v>1</v>
      </c>
    </row>
    <row r="16" spans="2:7" ht="20.100000000000001" customHeight="1" x14ac:dyDescent="0.25"/>
    <row r="17" spans="2:6" ht="20.100000000000001" customHeight="1" x14ac:dyDescent="0.25"/>
    <row r="18" spans="2:6" ht="20.100000000000001" customHeight="1" x14ac:dyDescent="0.25"/>
    <row r="19" spans="2:6" ht="20.100000000000001" customHeight="1" x14ac:dyDescent="0.25"/>
    <row r="20" spans="2:6" ht="20.100000000000001" customHeight="1" x14ac:dyDescent="0.25"/>
    <row r="21" spans="2:6" ht="20.100000000000001" customHeight="1" x14ac:dyDescent="0.25"/>
    <row r="22" spans="2:6" ht="20.100000000000001" customHeight="1" x14ac:dyDescent="0.25"/>
    <row r="23" spans="2:6" ht="20.100000000000001" customHeight="1" x14ac:dyDescent="0.25"/>
    <row r="24" spans="2:6" ht="20.100000000000001" customHeight="1" x14ac:dyDescent="0.25"/>
    <row r="25" spans="2:6" ht="20.100000000000001" customHeight="1" x14ac:dyDescent="0.25"/>
    <row r="26" spans="2:6" ht="20.100000000000001" customHeight="1" x14ac:dyDescent="0.25"/>
    <row r="27" spans="2:6" ht="20.100000000000001" customHeight="1" x14ac:dyDescent="0.25"/>
    <row r="28" spans="2:6" ht="20.100000000000001" customHeight="1" x14ac:dyDescent="0.25"/>
    <row r="29" spans="2:6" ht="20.100000000000001" customHeight="1" x14ac:dyDescent="0.25"/>
    <row r="30" spans="2:6" ht="20.100000000000001" customHeight="1" x14ac:dyDescent="0.25"/>
    <row r="31" spans="2:6" ht="20.100000000000001" customHeight="1" x14ac:dyDescent="0.25">
      <c r="B31" s="62"/>
      <c r="C31" s="62"/>
      <c r="D31" s="62"/>
      <c r="E31" s="62"/>
      <c r="F31" s="62"/>
    </row>
    <row r="32" spans="2:6" ht="20.100000000000001" customHeight="1" x14ac:dyDescent="0.25">
      <c r="B32" s="62"/>
      <c r="C32" s="62"/>
      <c r="D32" s="62"/>
      <c r="E32" s="62"/>
      <c r="F32" s="62"/>
    </row>
    <row r="33" spans="2:9" ht="20.100000000000001" customHeight="1" x14ac:dyDescent="0.25">
      <c r="B33" s="62"/>
      <c r="C33" s="62"/>
      <c r="D33" s="62"/>
      <c r="E33" s="62"/>
      <c r="F33" s="62"/>
    </row>
    <row r="34" spans="2:9" ht="20.100000000000001" customHeight="1" x14ac:dyDescent="0.25">
      <c r="B34" s="62"/>
      <c r="C34" s="62"/>
      <c r="D34" s="62"/>
      <c r="E34" s="62"/>
      <c r="F34" s="62"/>
    </row>
    <row r="35" spans="2:9" ht="20.100000000000001" customHeight="1" x14ac:dyDescent="0.25">
      <c r="B35" s="62"/>
      <c r="C35" s="62"/>
      <c r="D35" s="62"/>
      <c r="E35" s="62"/>
      <c r="F35" s="62"/>
    </row>
    <row r="36" spans="2:9" ht="20.100000000000001" customHeight="1" x14ac:dyDescent="0.25">
      <c r="B36" s="62"/>
      <c r="C36" s="62"/>
      <c r="D36" s="62"/>
      <c r="E36" s="62"/>
      <c r="F36" s="62"/>
    </row>
    <row r="37" spans="2:9" ht="20.100000000000001" customHeight="1" x14ac:dyDescent="0.25">
      <c r="B37" s="62"/>
      <c r="C37" s="62"/>
      <c r="D37" s="62"/>
      <c r="E37" s="62"/>
      <c r="F37" s="62"/>
    </row>
    <row r="38" spans="2:9" ht="20.100000000000001" customHeight="1" x14ac:dyDescent="0.25">
      <c r="B38" s="62"/>
      <c r="C38" s="62"/>
      <c r="D38" s="62"/>
      <c r="E38" s="62"/>
      <c r="F38" s="62"/>
    </row>
    <row r="39" spans="2:9" ht="20.100000000000001" customHeight="1" x14ac:dyDescent="0.25">
      <c r="B39" s="62"/>
      <c r="C39" s="62"/>
      <c r="D39" s="62"/>
      <c r="E39" s="62"/>
      <c r="F39" s="62"/>
    </row>
    <row r="40" spans="2:9" ht="20.100000000000001" customHeight="1" x14ac:dyDescent="0.25">
      <c r="B40" s="62"/>
      <c r="C40" s="62"/>
      <c r="D40" s="62"/>
      <c r="E40" s="62"/>
      <c r="F40" s="62"/>
    </row>
    <row r="41" spans="2:9" ht="20.100000000000001" customHeight="1" x14ac:dyDescent="0.25"/>
    <row r="42" spans="2:9" ht="20.100000000000001" customHeight="1" x14ac:dyDescent="0.25">
      <c r="G42" s="62"/>
      <c r="H42" s="62"/>
      <c r="I42" s="62"/>
    </row>
    <row r="43" spans="2:9" ht="20.100000000000001" customHeight="1" x14ac:dyDescent="0.25">
      <c r="G43" s="62"/>
      <c r="H43" s="62"/>
      <c r="I43" s="62"/>
    </row>
    <row r="44" spans="2:9" ht="20.100000000000001" customHeight="1" x14ac:dyDescent="0.25">
      <c r="G44" s="62"/>
      <c r="H44" s="62"/>
      <c r="I44" s="62"/>
    </row>
    <row r="45" spans="2:9" ht="20.100000000000001" customHeight="1" x14ac:dyDescent="0.25">
      <c r="G45" s="62"/>
      <c r="H45" s="62"/>
      <c r="I45" s="62"/>
    </row>
    <row r="46" spans="2:9" ht="20.100000000000001" customHeight="1" x14ac:dyDescent="0.25">
      <c r="B46" s="62"/>
      <c r="C46" s="62"/>
      <c r="D46" s="62"/>
      <c r="E46" s="62"/>
      <c r="F46" s="62"/>
      <c r="G46" s="62"/>
      <c r="H46" s="62"/>
      <c r="I46" s="62"/>
    </row>
    <row r="47" spans="2:9" ht="20.100000000000001" customHeight="1" x14ac:dyDescent="0.25">
      <c r="B47" s="62"/>
      <c r="C47" s="62"/>
      <c r="D47" s="62"/>
      <c r="E47" s="62"/>
      <c r="F47" s="62"/>
      <c r="G47" s="62"/>
      <c r="H47" s="62"/>
      <c r="I47" s="62"/>
    </row>
    <row r="48" spans="2:9" ht="20.100000000000001" customHeight="1" x14ac:dyDescent="0.25">
      <c r="B48" s="62"/>
      <c r="C48" s="62"/>
      <c r="D48" s="62"/>
      <c r="E48" s="62"/>
      <c r="F48" s="62"/>
      <c r="G48" s="62"/>
      <c r="H48" s="62"/>
      <c r="I48" s="62"/>
    </row>
    <row r="49" spans="2:9" ht="20.100000000000001" customHeight="1" x14ac:dyDescent="0.25">
      <c r="B49" s="62"/>
      <c r="C49" s="62"/>
      <c r="D49" s="62"/>
      <c r="E49" s="62"/>
      <c r="F49" s="62"/>
      <c r="G49" s="62"/>
      <c r="H49" s="62"/>
      <c r="I49" s="62"/>
    </row>
    <row r="50" spans="2:9" ht="20.100000000000001" customHeight="1" x14ac:dyDescent="0.25">
      <c r="B50" s="62"/>
      <c r="C50" s="62"/>
      <c r="D50" s="62"/>
      <c r="E50" s="62"/>
      <c r="F50" s="62"/>
      <c r="G50" s="62"/>
      <c r="H50" s="62"/>
      <c r="I50" s="62"/>
    </row>
    <row r="51" spans="2:9" ht="20.100000000000001" customHeight="1" x14ac:dyDescent="0.25">
      <c r="B51" s="62"/>
      <c r="C51" s="62"/>
      <c r="D51" s="62"/>
      <c r="E51" s="62"/>
      <c r="F51" s="62"/>
      <c r="G51" s="62"/>
      <c r="H51" s="62"/>
      <c r="I51" s="62"/>
    </row>
    <row r="52" spans="2:9" ht="20.100000000000001" customHeight="1" x14ac:dyDescent="0.25">
      <c r="B52" s="62"/>
      <c r="C52" s="62"/>
      <c r="D52" s="62"/>
      <c r="E52" s="62"/>
      <c r="F52" s="62"/>
      <c r="G52" s="62"/>
      <c r="H52" s="62"/>
      <c r="I52" s="62"/>
    </row>
    <row r="53" spans="2:9" ht="20.100000000000001" customHeight="1" x14ac:dyDescent="0.25"/>
    <row r="54" spans="2:9" ht="20.100000000000001" customHeight="1" x14ac:dyDescent="0.25"/>
    <row r="55" spans="2:9" ht="20.100000000000001" customHeight="1" x14ac:dyDescent="0.25"/>
    <row r="56" spans="2:9" ht="20.100000000000001" customHeight="1" x14ac:dyDescent="0.25"/>
    <row r="57" spans="2:9" ht="20.100000000000001" customHeight="1" x14ac:dyDescent="0.25"/>
    <row r="58" spans="2:9" ht="20.100000000000001" customHeight="1" x14ac:dyDescent="0.25"/>
    <row r="59" spans="2:9" ht="20.100000000000001" customHeight="1" x14ac:dyDescent="0.25"/>
    <row r="60" spans="2:9" ht="20.100000000000001" customHeight="1" x14ac:dyDescent="0.25"/>
    <row r="61" spans="2:9" ht="20.100000000000001" customHeight="1" x14ac:dyDescent="0.25"/>
    <row r="62" spans="2:9" ht="20.100000000000001" customHeight="1" x14ac:dyDescent="0.25"/>
    <row r="63" spans="2:9" ht="20.100000000000001" customHeight="1" x14ac:dyDescent="0.25"/>
    <row r="64" spans="2:9" ht="20.100000000000001" customHeight="1" x14ac:dyDescent="0.25"/>
    <row r="65" ht="20.100000000000001" customHeight="1" x14ac:dyDescent="0.25"/>
    <row r="66" ht="20.100000000000001" customHeight="1" x14ac:dyDescent="0.25"/>
    <row r="67" ht="20.100000000000001" customHeight="1" x14ac:dyDescent="0.25"/>
    <row r="68" ht="20.100000000000001" customHeight="1" x14ac:dyDescent="0.25"/>
    <row r="69" ht="20.100000000000001" customHeight="1" x14ac:dyDescent="0.25"/>
  </sheetData>
  <sheetProtection algorithmName="SHA-512" hashValue="6sngqV/ahgwDrdGV3Ocxl2h9wfsntLVcUGZn5GWAqFIC12fFY1WTNKWVK2dztPE269wewg9ugFPXP/bZJWinHA==" saltValue="QofZWy4bXUc5D6nfyMDVTA==" spinCount="100000" sheet="1" objects="1" scenarios="1"/>
  <mergeCells count="6">
    <mergeCell ref="B15:E15"/>
    <mergeCell ref="B8:E8"/>
    <mergeCell ref="B11:E11"/>
    <mergeCell ref="B12:E12"/>
    <mergeCell ref="B13:E13"/>
    <mergeCell ref="B14:E14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43DD2D-C83F-724B-A4DA-7D492761DBCC}">
  <sheetPr>
    <pageSetUpPr fitToPage="1"/>
  </sheetPr>
  <dimension ref="B2:G53"/>
  <sheetViews>
    <sheetView showGridLines="0" zoomScaleNormal="100" workbookViewId="0">
      <selection activeCell="F8" sqref="F8"/>
    </sheetView>
  </sheetViews>
  <sheetFormatPr defaultColWidth="8.85546875" defaultRowHeight="15" x14ac:dyDescent="0.25"/>
  <cols>
    <col min="1" max="1" width="2.85546875" customWidth="1"/>
    <col min="2" max="5" width="15.85546875" customWidth="1"/>
    <col min="6" max="6" width="20.85546875" customWidth="1"/>
    <col min="7" max="7" width="15.85546875" customWidth="1"/>
  </cols>
  <sheetData>
    <row r="2" spans="2:7" ht="18.75" x14ac:dyDescent="0.3">
      <c r="B2" s="5"/>
      <c r="D2" s="5"/>
      <c r="E2" s="5" t="s">
        <v>13</v>
      </c>
    </row>
    <row r="4" spans="2:7" ht="20.100000000000001" customHeight="1" x14ac:dyDescent="0.25">
      <c r="B4" s="6"/>
      <c r="C4" s="7"/>
      <c r="D4" s="6"/>
      <c r="E4" s="6" t="s">
        <v>14</v>
      </c>
      <c r="F4" s="7"/>
    </row>
    <row r="5" spans="2:7" ht="20.100000000000001" customHeight="1" x14ac:dyDescent="0.25">
      <c r="B5" s="8"/>
      <c r="C5" s="9"/>
      <c r="D5" s="8"/>
      <c r="E5" s="27" t="s">
        <v>16</v>
      </c>
      <c r="F5" s="17" t="s">
        <v>15</v>
      </c>
    </row>
    <row r="6" spans="2:7" ht="20.100000000000001" customHeight="1" x14ac:dyDescent="0.25">
      <c r="B6" s="8"/>
      <c r="C6" s="11"/>
      <c r="D6" s="8"/>
      <c r="E6" s="27" t="s">
        <v>17</v>
      </c>
      <c r="F6" s="18">
        <v>43890</v>
      </c>
    </row>
    <row r="7" spans="2:7" ht="20.100000000000001" customHeight="1" x14ac:dyDescent="0.25">
      <c r="B7" s="10"/>
      <c r="C7" s="2"/>
      <c r="D7" s="7"/>
      <c r="E7" s="2"/>
      <c r="F7" s="2"/>
    </row>
    <row r="8" spans="2:7" ht="20.100000000000001" customHeight="1" x14ac:dyDescent="0.25">
      <c r="B8" s="90" t="s">
        <v>0</v>
      </c>
      <c r="C8" s="90"/>
      <c r="D8" s="90"/>
      <c r="E8" s="90"/>
      <c r="F8" s="14">
        <v>1.0096000000000001</v>
      </c>
    </row>
    <row r="9" spans="2:7" ht="20.100000000000001" customHeight="1" x14ac:dyDescent="0.25">
      <c r="B9" s="90" t="s">
        <v>10</v>
      </c>
      <c r="C9" s="90"/>
      <c r="D9" s="90"/>
      <c r="E9" s="90"/>
      <c r="F9" s="15">
        <v>223625585.91999999</v>
      </c>
    </row>
    <row r="10" spans="2:7" ht="20.100000000000001" customHeight="1" x14ac:dyDescent="0.25">
      <c r="B10" s="90" t="s">
        <v>1</v>
      </c>
      <c r="C10" s="90"/>
      <c r="D10" s="90"/>
      <c r="E10" s="90"/>
      <c r="F10" s="35">
        <v>221489000</v>
      </c>
      <c r="G10" s="32"/>
    </row>
    <row r="11" spans="2:7" ht="20.100000000000001" customHeight="1" x14ac:dyDescent="0.25">
      <c r="B11" s="90" t="s">
        <v>11</v>
      </c>
      <c r="C11" s="90"/>
      <c r="D11" s="90"/>
      <c r="E11" s="90"/>
      <c r="F11" s="35">
        <f>F10+F12</f>
        <v>261489000</v>
      </c>
      <c r="G11" s="39"/>
    </row>
    <row r="12" spans="2:7" ht="20.100000000000001" customHeight="1" x14ac:dyDescent="0.25">
      <c r="B12" s="90" t="s">
        <v>12</v>
      </c>
      <c r="C12" s="90"/>
      <c r="D12" s="90"/>
      <c r="E12" s="90"/>
      <c r="F12" s="16">
        <v>40000000</v>
      </c>
    </row>
    <row r="13" spans="2:7" ht="20.100000000000001" customHeight="1" x14ac:dyDescent="0.25">
      <c r="B13" s="1"/>
      <c r="C13" s="28"/>
      <c r="D13" s="28"/>
      <c r="E13" s="28"/>
    </row>
    <row r="14" spans="2:7" ht="20.100000000000001" customHeight="1" x14ac:dyDescent="0.25">
      <c r="B14" s="10" t="s">
        <v>30</v>
      </c>
      <c r="C14" s="10"/>
      <c r="D14" s="29"/>
      <c r="E14" s="29"/>
      <c r="F14" s="12"/>
    </row>
    <row r="15" spans="2:7" ht="20.100000000000001" customHeight="1" x14ac:dyDescent="0.25">
      <c r="B15" s="88" t="s">
        <v>25</v>
      </c>
      <c r="C15" s="88"/>
      <c r="D15" s="88"/>
      <c r="E15" s="88"/>
      <c r="F15" s="19">
        <v>46752000</v>
      </c>
    </row>
    <row r="16" spans="2:7" ht="20.100000000000001" customHeight="1" x14ac:dyDescent="0.25">
      <c r="B16" s="88" t="s">
        <v>26</v>
      </c>
      <c r="C16" s="88"/>
      <c r="D16" s="88"/>
      <c r="E16" s="88"/>
      <c r="F16" s="20">
        <v>30000000</v>
      </c>
    </row>
    <row r="17" spans="2:7" ht="20.100000000000001" customHeight="1" x14ac:dyDescent="0.25">
      <c r="B17" s="88" t="s">
        <v>27</v>
      </c>
      <c r="C17" s="88"/>
      <c r="D17" s="88"/>
      <c r="E17" s="88"/>
      <c r="F17" s="20">
        <f>F15-F16</f>
        <v>16752000</v>
      </c>
    </row>
    <row r="18" spans="2:7" ht="20.100000000000001" customHeight="1" x14ac:dyDescent="0.25">
      <c r="B18" s="88" t="s">
        <v>2</v>
      </c>
      <c r="C18" s="88"/>
      <c r="D18" s="88"/>
      <c r="E18" s="88"/>
      <c r="F18" s="21">
        <f>F15*F8</f>
        <v>47200819.200000003</v>
      </c>
    </row>
    <row r="19" spans="2:7" ht="20.100000000000001" customHeight="1" x14ac:dyDescent="0.25">
      <c r="B19" s="88" t="s">
        <v>3</v>
      </c>
      <c r="C19" s="88"/>
      <c r="D19" s="88"/>
      <c r="E19" s="88"/>
      <c r="F19" s="22">
        <f>F16*F8</f>
        <v>30288000</v>
      </c>
    </row>
    <row r="20" spans="2:7" ht="20.100000000000001" customHeight="1" x14ac:dyDescent="0.25">
      <c r="B20" s="88" t="s">
        <v>6</v>
      </c>
      <c r="C20" s="88"/>
      <c r="D20" s="88"/>
      <c r="E20" s="88"/>
      <c r="F20" s="21">
        <f>F18-F19</f>
        <v>16912819.200000003</v>
      </c>
    </row>
    <row r="21" spans="2:7" ht="20.100000000000001" customHeight="1" x14ac:dyDescent="0.25">
      <c r="B21" s="88" t="s">
        <v>21</v>
      </c>
      <c r="C21" s="88"/>
      <c r="D21" s="88"/>
      <c r="E21" s="88"/>
      <c r="F21" s="21">
        <v>0</v>
      </c>
    </row>
    <row r="22" spans="2:7" ht="20.100000000000001" customHeight="1" x14ac:dyDescent="0.25">
      <c r="B22" s="88" t="s">
        <v>22</v>
      </c>
      <c r="C22" s="88"/>
      <c r="D22" s="88"/>
      <c r="E22" s="88"/>
      <c r="F22" s="21">
        <v>0</v>
      </c>
    </row>
    <row r="23" spans="2:7" ht="20.100000000000001" customHeight="1" x14ac:dyDescent="0.25">
      <c r="B23" s="13" t="s">
        <v>19</v>
      </c>
      <c r="C23" s="30"/>
      <c r="D23" s="29"/>
      <c r="E23" s="29"/>
      <c r="F23" s="7"/>
    </row>
    <row r="24" spans="2:7" ht="20.100000000000001" customHeight="1" x14ac:dyDescent="0.25">
      <c r="B24" s="13" t="s">
        <v>20</v>
      </c>
      <c r="C24" s="30"/>
      <c r="D24" s="29"/>
      <c r="E24" s="29"/>
      <c r="F24" s="7"/>
    </row>
    <row r="25" spans="2:7" ht="20.100000000000001" customHeight="1" x14ac:dyDescent="0.25">
      <c r="B25" s="89" t="s">
        <v>24</v>
      </c>
      <c r="C25" s="89"/>
      <c r="D25" s="89"/>
      <c r="E25" s="89"/>
      <c r="F25" s="89"/>
    </row>
    <row r="26" spans="2:7" ht="20.100000000000001" customHeight="1" x14ac:dyDescent="0.25">
      <c r="B26" s="1"/>
      <c r="C26" s="28"/>
      <c r="D26" s="28"/>
      <c r="E26" s="28"/>
    </row>
    <row r="27" spans="2:7" ht="20.100000000000001" customHeight="1" x14ac:dyDescent="0.25">
      <c r="B27" s="3" t="s">
        <v>23</v>
      </c>
      <c r="C27" s="28"/>
      <c r="D27" s="28"/>
      <c r="E27" s="28"/>
    </row>
    <row r="28" spans="2:7" ht="20.100000000000001" customHeight="1" x14ac:dyDescent="0.25">
      <c r="B28" s="90" t="s">
        <v>5</v>
      </c>
      <c r="C28" s="90"/>
      <c r="D28" s="90"/>
      <c r="E28" s="90"/>
      <c r="F28" s="23">
        <v>18743240.370000001</v>
      </c>
      <c r="G28" s="24">
        <f>F28/F$32</f>
        <v>5.1137103805494757E-2</v>
      </c>
    </row>
    <row r="29" spans="2:7" ht="20.100000000000001" customHeight="1" x14ac:dyDescent="0.25">
      <c r="B29" s="90" t="s">
        <v>8</v>
      </c>
      <c r="C29" s="90"/>
      <c r="D29" s="90"/>
      <c r="E29" s="90"/>
      <c r="F29" s="23">
        <v>184143932.68000001</v>
      </c>
      <c r="G29" s="24">
        <f t="shared" ref="G29:G31" si="0">F29/F$32</f>
        <v>0.50239911641325219</v>
      </c>
    </row>
    <row r="30" spans="2:7" ht="20.100000000000001" customHeight="1" x14ac:dyDescent="0.25">
      <c r="B30" s="90" t="s">
        <v>7</v>
      </c>
      <c r="C30" s="90"/>
      <c r="D30" s="90"/>
      <c r="E30" s="90"/>
      <c r="F30" s="23">
        <v>163642000</v>
      </c>
      <c r="G30" s="24">
        <f t="shared" si="0"/>
        <v>0.44646377978125307</v>
      </c>
    </row>
    <row r="31" spans="2:7" ht="20.100000000000001" customHeight="1" x14ac:dyDescent="0.25">
      <c r="B31" s="90" t="s">
        <v>9</v>
      </c>
      <c r="C31" s="90"/>
      <c r="D31" s="90"/>
      <c r="E31" s="90"/>
      <c r="F31" s="23">
        <v>0</v>
      </c>
      <c r="G31" s="24">
        <f t="shared" si="0"/>
        <v>0</v>
      </c>
    </row>
    <row r="32" spans="2:7" ht="20.100000000000001" customHeight="1" x14ac:dyDescent="0.25">
      <c r="B32" s="87" t="s">
        <v>4</v>
      </c>
      <c r="C32" s="87"/>
      <c r="D32" s="87"/>
      <c r="E32" s="87"/>
      <c r="F32" s="25">
        <f>SUM(F28:F31)</f>
        <v>366529173.05000001</v>
      </c>
      <c r="G32" s="26">
        <f>SUM(G28:G31)</f>
        <v>1</v>
      </c>
    </row>
    <row r="33" ht="20.100000000000001" customHeight="1" x14ac:dyDescent="0.25"/>
    <row r="34" ht="20.100000000000001" customHeight="1" x14ac:dyDescent="0.25"/>
    <row r="35" ht="20.100000000000001" customHeight="1" x14ac:dyDescent="0.25"/>
    <row r="36" ht="20.100000000000001" customHeight="1" x14ac:dyDescent="0.25"/>
    <row r="37" ht="20.100000000000001" customHeight="1" x14ac:dyDescent="0.25"/>
    <row r="38" ht="20.100000000000001" customHeight="1" x14ac:dyDescent="0.25"/>
    <row r="39" ht="20.100000000000001" customHeight="1" x14ac:dyDescent="0.25"/>
    <row r="40" ht="20.100000000000001" customHeight="1" x14ac:dyDescent="0.25"/>
    <row r="41" ht="20.100000000000001" customHeight="1" x14ac:dyDescent="0.25"/>
    <row r="42" ht="20.100000000000001" customHeight="1" x14ac:dyDescent="0.25"/>
    <row r="43" ht="20.100000000000001" customHeight="1" x14ac:dyDescent="0.25"/>
    <row r="44" ht="20.100000000000001" customHeight="1" x14ac:dyDescent="0.25"/>
    <row r="45" ht="20.100000000000001" customHeight="1" x14ac:dyDescent="0.25"/>
    <row r="46" ht="20.100000000000001" customHeight="1" x14ac:dyDescent="0.25"/>
    <row r="47" ht="20.100000000000001" customHeight="1" x14ac:dyDescent="0.25"/>
    <row r="48" ht="20.100000000000001" customHeight="1" x14ac:dyDescent="0.25"/>
    <row r="49" ht="20.100000000000001" customHeight="1" x14ac:dyDescent="0.25"/>
    <row r="50" ht="20.100000000000001" customHeight="1" x14ac:dyDescent="0.25"/>
    <row r="51" ht="20.100000000000001" customHeight="1" x14ac:dyDescent="0.25"/>
    <row r="52" ht="20.100000000000001" customHeight="1" x14ac:dyDescent="0.25"/>
    <row r="53" ht="20.100000000000001" customHeight="1" x14ac:dyDescent="0.25"/>
  </sheetData>
  <sheetProtection algorithmName="SHA-512" hashValue="HaD5z1MvAP+Co5OhLyElW2fUx/OBMH7WaHpEWuUPiuKyZ+iYKDXZpPNGJAXidAJU+Jpo8lxoZrKsG0eY0+oxeg==" saltValue="DZOEEgxbYv4v2C7m0zAIBg==" spinCount="100000" sheet="1" objects="1" scenarios="1"/>
  <mergeCells count="19">
    <mergeCell ref="B21:E21"/>
    <mergeCell ref="B8:E8"/>
    <mergeCell ref="B9:E9"/>
    <mergeCell ref="B10:E10"/>
    <mergeCell ref="B11:E11"/>
    <mergeCell ref="B12:E12"/>
    <mergeCell ref="B15:E15"/>
    <mergeCell ref="B16:E16"/>
    <mergeCell ref="B17:E17"/>
    <mergeCell ref="B18:E18"/>
    <mergeCell ref="B19:E19"/>
    <mergeCell ref="B20:E20"/>
    <mergeCell ref="B32:E32"/>
    <mergeCell ref="B22:E22"/>
    <mergeCell ref="B25:F25"/>
    <mergeCell ref="B28:E28"/>
    <mergeCell ref="B29:E29"/>
    <mergeCell ref="B30:E30"/>
    <mergeCell ref="B31:E31"/>
  </mergeCells>
  <pageMargins left="0.25" right="0.25" top="0.75" bottom="0.75" header="0.3" footer="0.3"/>
  <pageSetup paperSize="9" scale="79" orientation="portrait" horizontalDpi="0" verticalDpi="0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DD4EAA-515C-47F6-8388-BDD159E3A435}">
  <dimension ref="B2:I69"/>
  <sheetViews>
    <sheetView tabSelected="1" workbookViewId="0">
      <selection activeCell="F34" sqref="F34"/>
    </sheetView>
  </sheetViews>
  <sheetFormatPr defaultColWidth="8.85546875" defaultRowHeight="15" x14ac:dyDescent="0.25"/>
  <cols>
    <col min="1" max="1" width="2.85546875" style="48" customWidth="1"/>
    <col min="2" max="5" width="15.85546875" style="48" customWidth="1"/>
    <col min="6" max="6" width="20.85546875" style="48" customWidth="1"/>
    <col min="7" max="8" width="17.42578125" style="48" bestFit="1" customWidth="1"/>
    <col min="9" max="16384" width="8.85546875" style="48"/>
  </cols>
  <sheetData>
    <row r="2" spans="2:7" ht="18.75" x14ac:dyDescent="0.3">
      <c r="B2" s="47"/>
      <c r="D2" s="47"/>
      <c r="E2" s="47" t="s">
        <v>50</v>
      </c>
    </row>
    <row r="4" spans="2:7" ht="20.100000000000001" customHeight="1" x14ac:dyDescent="0.25">
      <c r="B4" s="49"/>
      <c r="C4" s="50"/>
      <c r="D4" s="49"/>
      <c r="E4" s="49" t="s">
        <v>14</v>
      </c>
      <c r="F4" s="50"/>
    </row>
    <row r="5" spans="2:7" ht="20.100000000000001" customHeight="1" x14ac:dyDescent="0.25">
      <c r="B5" s="51"/>
      <c r="C5" s="52"/>
      <c r="D5" s="51"/>
      <c r="E5" s="53" t="s">
        <v>16</v>
      </c>
      <c r="F5" s="54" t="s">
        <v>15</v>
      </c>
    </row>
    <row r="6" spans="2:7" ht="20.100000000000001" customHeight="1" x14ac:dyDescent="0.25">
      <c r="B6" s="51"/>
      <c r="C6" s="55"/>
      <c r="D6" s="51"/>
      <c r="E6" s="53" t="s">
        <v>17</v>
      </c>
      <c r="F6" s="56">
        <v>44712</v>
      </c>
    </row>
    <row r="7" spans="2:7" ht="20.100000000000001" customHeight="1" x14ac:dyDescent="0.25">
      <c r="B7" s="57"/>
      <c r="C7" s="58"/>
      <c r="D7" s="50"/>
      <c r="E7" s="58"/>
      <c r="F7" s="58"/>
    </row>
    <row r="8" spans="2:7" ht="20.100000000000001" customHeight="1" x14ac:dyDescent="0.25">
      <c r="B8" s="92" t="s">
        <v>0</v>
      </c>
      <c r="C8" s="92"/>
      <c r="D8" s="92"/>
      <c r="E8" s="92"/>
      <c r="F8" s="14">
        <v>1.0988</v>
      </c>
    </row>
    <row r="9" spans="2:7" ht="20.100000000000001" customHeight="1" x14ac:dyDescent="0.25">
      <c r="B9" s="83"/>
      <c r="C9" s="83"/>
      <c r="D9" s="83"/>
      <c r="E9" s="83"/>
    </row>
    <row r="10" spans="2:7" ht="20.100000000000001" customHeight="1" x14ac:dyDescent="0.25">
      <c r="B10" s="68" t="s">
        <v>23</v>
      </c>
      <c r="C10" s="62"/>
      <c r="D10" s="62"/>
      <c r="E10" s="62"/>
    </row>
    <row r="11" spans="2:7" ht="20.100000000000001" customHeight="1" x14ac:dyDescent="0.25">
      <c r="B11" s="90" t="s">
        <v>5</v>
      </c>
      <c r="C11" s="90"/>
      <c r="D11" s="90"/>
      <c r="E11" s="90"/>
      <c r="F11" s="23">
        <v>212997610.25999999</v>
      </c>
      <c r="G11" s="84">
        <f>F11/F$15</f>
        <v>0.35796973675828453</v>
      </c>
    </row>
    <row r="12" spans="2:7" ht="20.100000000000001" customHeight="1" x14ac:dyDescent="0.25">
      <c r="B12" s="90" t="s">
        <v>8</v>
      </c>
      <c r="C12" s="90"/>
      <c r="D12" s="90"/>
      <c r="E12" s="90"/>
      <c r="F12" s="23">
        <v>118960153.58</v>
      </c>
      <c r="G12" s="84">
        <f>F12/F$15</f>
        <v>0.19992775885971906</v>
      </c>
    </row>
    <row r="13" spans="2:7" ht="20.100000000000001" customHeight="1" x14ac:dyDescent="0.25">
      <c r="B13" s="90" t="s">
        <v>7</v>
      </c>
      <c r="C13" s="90"/>
      <c r="D13" s="90"/>
      <c r="E13" s="90"/>
      <c r="F13" s="23">
        <v>262474196.37</v>
      </c>
      <c r="G13" s="84">
        <f t="shared" ref="G13:G15" si="0">F13/F$15</f>
        <v>0.44112147016917047</v>
      </c>
    </row>
    <row r="14" spans="2:7" ht="20.100000000000001" customHeight="1" x14ac:dyDescent="0.25">
      <c r="B14" s="97" t="s">
        <v>9</v>
      </c>
      <c r="C14" s="98"/>
      <c r="D14" s="98"/>
      <c r="E14" s="99"/>
      <c r="F14" s="23">
        <v>583730.75</v>
      </c>
      <c r="G14" s="84">
        <f t="shared" si="0"/>
        <v>9.8103421282589556E-4</v>
      </c>
    </row>
    <row r="15" spans="2:7" ht="20.100000000000001" customHeight="1" x14ac:dyDescent="0.25">
      <c r="B15" s="87" t="s">
        <v>4</v>
      </c>
      <c r="C15" s="87"/>
      <c r="D15" s="87"/>
      <c r="E15" s="87"/>
      <c r="F15" s="85">
        <f>SUM(F11:F14)</f>
        <v>595015690.96000004</v>
      </c>
      <c r="G15" s="86">
        <f t="shared" si="0"/>
        <v>1</v>
      </c>
    </row>
    <row r="16" spans="2:7" ht="20.100000000000001" customHeight="1" x14ac:dyDescent="0.25"/>
    <row r="17" spans="2:6" ht="20.100000000000001" customHeight="1" x14ac:dyDescent="0.25"/>
    <row r="18" spans="2:6" ht="20.100000000000001" customHeight="1" x14ac:dyDescent="0.25"/>
    <row r="19" spans="2:6" ht="20.100000000000001" customHeight="1" x14ac:dyDescent="0.25"/>
    <row r="20" spans="2:6" ht="20.100000000000001" customHeight="1" x14ac:dyDescent="0.25"/>
    <row r="21" spans="2:6" ht="20.100000000000001" customHeight="1" x14ac:dyDescent="0.25"/>
    <row r="22" spans="2:6" ht="20.100000000000001" customHeight="1" x14ac:dyDescent="0.25"/>
    <row r="23" spans="2:6" ht="20.100000000000001" customHeight="1" x14ac:dyDescent="0.25"/>
    <row r="24" spans="2:6" ht="20.100000000000001" customHeight="1" x14ac:dyDescent="0.25"/>
    <row r="25" spans="2:6" ht="20.100000000000001" customHeight="1" x14ac:dyDescent="0.25"/>
    <row r="26" spans="2:6" ht="20.100000000000001" customHeight="1" x14ac:dyDescent="0.25"/>
    <row r="27" spans="2:6" ht="20.100000000000001" customHeight="1" x14ac:dyDescent="0.25"/>
    <row r="28" spans="2:6" ht="20.100000000000001" customHeight="1" x14ac:dyDescent="0.25"/>
    <row r="29" spans="2:6" ht="20.100000000000001" customHeight="1" x14ac:dyDescent="0.25"/>
    <row r="30" spans="2:6" ht="20.100000000000001" customHeight="1" x14ac:dyDescent="0.25"/>
    <row r="31" spans="2:6" ht="20.100000000000001" customHeight="1" x14ac:dyDescent="0.25">
      <c r="B31" s="62"/>
      <c r="C31" s="62"/>
      <c r="D31" s="62"/>
      <c r="E31" s="62"/>
      <c r="F31" s="62"/>
    </row>
    <row r="32" spans="2:6" ht="20.100000000000001" customHeight="1" x14ac:dyDescent="0.25">
      <c r="B32" s="62"/>
      <c r="C32" s="62"/>
      <c r="D32" s="62"/>
      <c r="E32" s="62"/>
      <c r="F32" s="62"/>
    </row>
    <row r="33" spans="2:9" ht="20.100000000000001" customHeight="1" x14ac:dyDescent="0.25">
      <c r="B33" s="62"/>
      <c r="C33" s="62"/>
      <c r="D33" s="62"/>
      <c r="E33" s="62"/>
      <c r="F33" s="62"/>
    </row>
    <row r="34" spans="2:9" ht="20.100000000000001" customHeight="1" x14ac:dyDescent="0.25">
      <c r="B34" s="62"/>
      <c r="C34" s="62"/>
      <c r="D34" s="62"/>
      <c r="E34" s="62"/>
      <c r="F34" s="62"/>
    </row>
    <row r="35" spans="2:9" ht="20.100000000000001" customHeight="1" x14ac:dyDescent="0.25">
      <c r="B35" s="62"/>
      <c r="C35" s="62"/>
      <c r="D35" s="62"/>
      <c r="E35" s="62"/>
      <c r="F35" s="62"/>
    </row>
    <row r="36" spans="2:9" ht="20.100000000000001" customHeight="1" x14ac:dyDescent="0.25">
      <c r="B36" s="62"/>
      <c r="C36" s="62"/>
      <c r="D36" s="62"/>
      <c r="E36" s="62"/>
      <c r="F36" s="62"/>
    </row>
    <row r="37" spans="2:9" ht="20.100000000000001" customHeight="1" x14ac:dyDescent="0.25">
      <c r="B37" s="62"/>
      <c r="C37" s="62"/>
      <c r="D37" s="62"/>
      <c r="E37" s="62"/>
      <c r="F37" s="62"/>
    </row>
    <row r="38" spans="2:9" ht="20.100000000000001" customHeight="1" x14ac:dyDescent="0.25">
      <c r="B38" s="62"/>
      <c r="C38" s="62"/>
      <c r="D38" s="62"/>
      <c r="E38" s="62"/>
      <c r="F38" s="62"/>
    </row>
    <row r="39" spans="2:9" ht="20.100000000000001" customHeight="1" x14ac:dyDescent="0.25">
      <c r="B39" s="62"/>
      <c r="C39" s="62"/>
      <c r="D39" s="62"/>
      <c r="E39" s="62"/>
      <c r="F39" s="62"/>
    </row>
    <row r="40" spans="2:9" ht="20.100000000000001" customHeight="1" x14ac:dyDescent="0.25">
      <c r="B40" s="62"/>
      <c r="C40" s="62"/>
      <c r="D40" s="62"/>
      <c r="E40" s="62"/>
      <c r="F40" s="62"/>
    </row>
    <row r="41" spans="2:9" ht="20.100000000000001" customHeight="1" x14ac:dyDescent="0.25"/>
    <row r="42" spans="2:9" ht="20.100000000000001" customHeight="1" x14ac:dyDescent="0.25">
      <c r="G42" s="62"/>
      <c r="H42" s="62"/>
      <c r="I42" s="62"/>
    </row>
    <row r="43" spans="2:9" ht="20.100000000000001" customHeight="1" x14ac:dyDescent="0.25">
      <c r="G43" s="62"/>
      <c r="H43" s="62"/>
      <c r="I43" s="62"/>
    </row>
    <row r="44" spans="2:9" ht="20.100000000000001" customHeight="1" x14ac:dyDescent="0.25">
      <c r="G44" s="62"/>
      <c r="H44" s="62"/>
      <c r="I44" s="62"/>
    </row>
    <row r="45" spans="2:9" ht="20.100000000000001" customHeight="1" x14ac:dyDescent="0.25">
      <c r="G45" s="62"/>
      <c r="H45" s="62"/>
      <c r="I45" s="62"/>
    </row>
    <row r="46" spans="2:9" ht="20.100000000000001" customHeight="1" x14ac:dyDescent="0.25">
      <c r="B46" s="62"/>
      <c r="C46" s="62"/>
      <c r="D46" s="62"/>
      <c r="E46" s="62"/>
      <c r="F46" s="62"/>
      <c r="G46" s="62"/>
      <c r="H46" s="62"/>
      <c r="I46" s="62"/>
    </row>
    <row r="47" spans="2:9" ht="20.100000000000001" customHeight="1" x14ac:dyDescent="0.25">
      <c r="B47" s="62"/>
      <c r="C47" s="62"/>
      <c r="D47" s="62"/>
      <c r="E47" s="62"/>
      <c r="F47" s="62"/>
      <c r="G47" s="62"/>
      <c r="H47" s="62"/>
      <c r="I47" s="62"/>
    </row>
    <row r="48" spans="2:9" ht="20.100000000000001" customHeight="1" x14ac:dyDescent="0.25">
      <c r="B48" s="62"/>
      <c r="C48" s="62"/>
      <c r="D48" s="62"/>
      <c r="E48" s="62"/>
      <c r="F48" s="62"/>
      <c r="G48" s="62"/>
      <c r="H48" s="62"/>
      <c r="I48" s="62"/>
    </row>
    <row r="49" spans="2:9" ht="20.100000000000001" customHeight="1" x14ac:dyDescent="0.25">
      <c r="B49" s="62"/>
      <c r="C49" s="62"/>
      <c r="D49" s="62"/>
      <c r="E49" s="62"/>
      <c r="F49" s="62"/>
      <c r="G49" s="62"/>
      <c r="H49" s="62"/>
      <c r="I49" s="62"/>
    </row>
    <row r="50" spans="2:9" ht="20.100000000000001" customHeight="1" x14ac:dyDescent="0.25">
      <c r="B50" s="62"/>
      <c r="C50" s="62"/>
      <c r="D50" s="62"/>
      <c r="E50" s="62"/>
      <c r="F50" s="62"/>
      <c r="G50" s="62"/>
      <c r="H50" s="62"/>
      <c r="I50" s="62"/>
    </row>
    <row r="51" spans="2:9" ht="20.100000000000001" customHeight="1" x14ac:dyDescent="0.25">
      <c r="B51" s="62"/>
      <c r="C51" s="62"/>
      <c r="D51" s="62"/>
      <c r="E51" s="62"/>
      <c r="F51" s="62"/>
      <c r="G51" s="62"/>
      <c r="H51" s="62"/>
      <c r="I51" s="62"/>
    </row>
    <row r="52" spans="2:9" ht="20.100000000000001" customHeight="1" x14ac:dyDescent="0.25">
      <c r="B52" s="62"/>
      <c r="C52" s="62"/>
      <c r="D52" s="62"/>
      <c r="E52" s="62"/>
      <c r="F52" s="62"/>
      <c r="G52" s="62"/>
      <c r="H52" s="62"/>
      <c r="I52" s="62"/>
    </row>
    <row r="53" spans="2:9" ht="20.100000000000001" customHeight="1" x14ac:dyDescent="0.25"/>
    <row r="54" spans="2:9" ht="20.100000000000001" customHeight="1" x14ac:dyDescent="0.25"/>
    <row r="55" spans="2:9" ht="20.100000000000001" customHeight="1" x14ac:dyDescent="0.25"/>
    <row r="56" spans="2:9" ht="20.100000000000001" customHeight="1" x14ac:dyDescent="0.25"/>
    <row r="57" spans="2:9" ht="20.100000000000001" customHeight="1" x14ac:dyDescent="0.25"/>
    <row r="58" spans="2:9" ht="20.100000000000001" customHeight="1" x14ac:dyDescent="0.25"/>
    <row r="59" spans="2:9" ht="20.100000000000001" customHeight="1" x14ac:dyDescent="0.25"/>
    <row r="60" spans="2:9" ht="20.100000000000001" customHeight="1" x14ac:dyDescent="0.25"/>
    <row r="61" spans="2:9" ht="20.100000000000001" customHeight="1" x14ac:dyDescent="0.25"/>
    <row r="62" spans="2:9" ht="20.100000000000001" customHeight="1" x14ac:dyDescent="0.25"/>
    <row r="63" spans="2:9" ht="20.100000000000001" customHeight="1" x14ac:dyDescent="0.25"/>
    <row r="64" spans="2:9" ht="20.100000000000001" customHeight="1" x14ac:dyDescent="0.25"/>
    <row r="65" ht="20.100000000000001" customHeight="1" x14ac:dyDescent="0.25"/>
    <row r="66" ht="20.100000000000001" customHeight="1" x14ac:dyDescent="0.25"/>
    <row r="67" ht="20.100000000000001" customHeight="1" x14ac:dyDescent="0.25"/>
    <row r="68" ht="20.100000000000001" customHeight="1" x14ac:dyDescent="0.25"/>
    <row r="69" ht="20.100000000000001" customHeight="1" x14ac:dyDescent="0.25"/>
  </sheetData>
  <sheetProtection algorithmName="SHA-512" hashValue="UIPSJLtx8jTjAnq9F4HZEHDU72T5Xrjkc+6G4v1Q8insFyCr7VJe6Ttly7m4KmokthcXRbRXKiMc8EhKuXlARw==" saltValue="U3wQsd6K7gu5Yiqn/NVRAA==" spinCount="100000" sheet="1" objects="1" scenarios="1"/>
  <mergeCells count="6">
    <mergeCell ref="B15:E15"/>
    <mergeCell ref="B8:E8"/>
    <mergeCell ref="B11:E11"/>
    <mergeCell ref="B12:E12"/>
    <mergeCell ref="B13:E13"/>
    <mergeCell ref="B14:E14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AABA74-F859-4080-8C2F-021A67A6ECE1}">
  <dimension ref="B2:I69"/>
  <sheetViews>
    <sheetView topLeftCell="A7" workbookViewId="0">
      <selection activeCell="H13" sqref="H13"/>
    </sheetView>
  </sheetViews>
  <sheetFormatPr defaultColWidth="8.85546875" defaultRowHeight="15" x14ac:dyDescent="0.25"/>
  <cols>
    <col min="1" max="1" width="2.85546875" style="48" customWidth="1"/>
    <col min="2" max="5" width="15.85546875" style="48" customWidth="1"/>
    <col min="6" max="6" width="20.85546875" style="48" customWidth="1"/>
    <col min="7" max="8" width="17.42578125" style="48" bestFit="1" customWidth="1"/>
    <col min="9" max="16384" width="8.85546875" style="48"/>
  </cols>
  <sheetData>
    <row r="2" spans="2:7" ht="18.75" x14ac:dyDescent="0.3">
      <c r="B2" s="47"/>
      <c r="D2" s="47"/>
      <c r="E2" s="47" t="s">
        <v>50</v>
      </c>
    </row>
    <row r="4" spans="2:7" ht="20.100000000000001" customHeight="1" x14ac:dyDescent="0.25">
      <c r="B4" s="49"/>
      <c r="C4" s="50"/>
      <c r="D4" s="49"/>
      <c r="E4" s="49" t="s">
        <v>14</v>
      </c>
      <c r="F4" s="50"/>
    </row>
    <row r="5" spans="2:7" ht="20.100000000000001" customHeight="1" x14ac:dyDescent="0.25">
      <c r="B5" s="51"/>
      <c r="C5" s="52"/>
      <c r="D5" s="51"/>
      <c r="E5" s="53" t="s">
        <v>16</v>
      </c>
      <c r="F5" s="54" t="s">
        <v>15</v>
      </c>
    </row>
    <row r="6" spans="2:7" ht="20.100000000000001" customHeight="1" x14ac:dyDescent="0.25">
      <c r="B6" s="51"/>
      <c r="C6" s="55"/>
      <c r="D6" s="51"/>
      <c r="E6" s="53" t="s">
        <v>17</v>
      </c>
      <c r="F6" s="56">
        <v>44742</v>
      </c>
    </row>
    <row r="7" spans="2:7" ht="20.100000000000001" customHeight="1" x14ac:dyDescent="0.25">
      <c r="B7" s="57"/>
      <c r="C7" s="58"/>
      <c r="D7" s="50"/>
      <c r="E7" s="58"/>
      <c r="F7" s="58"/>
    </row>
    <row r="8" spans="2:7" ht="20.100000000000001" customHeight="1" x14ac:dyDescent="0.25">
      <c r="B8" s="92" t="s">
        <v>0</v>
      </c>
      <c r="C8" s="92"/>
      <c r="D8" s="92"/>
      <c r="E8" s="92"/>
      <c r="F8" s="14">
        <v>1.1197999999999999</v>
      </c>
    </row>
    <row r="9" spans="2:7" ht="20.100000000000001" customHeight="1" x14ac:dyDescent="0.25">
      <c r="B9" s="83"/>
      <c r="C9" s="83"/>
      <c r="D9" s="83"/>
      <c r="E9" s="83"/>
    </row>
    <row r="10" spans="2:7" ht="20.100000000000001" customHeight="1" x14ac:dyDescent="0.25">
      <c r="B10" s="68" t="s">
        <v>23</v>
      </c>
      <c r="C10" s="62"/>
      <c r="D10" s="62"/>
      <c r="E10" s="62"/>
    </row>
    <row r="11" spans="2:7" ht="20.100000000000001" customHeight="1" x14ac:dyDescent="0.25">
      <c r="B11" s="90" t="s">
        <v>5</v>
      </c>
      <c r="C11" s="90"/>
      <c r="D11" s="90"/>
      <c r="E11" s="90"/>
      <c r="F11" s="23">
        <v>303726544.60000002</v>
      </c>
      <c r="G11" s="84">
        <f>F11/F$15</f>
        <v>0.47948891745456562</v>
      </c>
    </row>
    <row r="12" spans="2:7" ht="20.100000000000001" customHeight="1" x14ac:dyDescent="0.25">
      <c r="B12" s="90" t="s">
        <v>8</v>
      </c>
      <c r="C12" s="90"/>
      <c r="D12" s="90"/>
      <c r="E12" s="90"/>
      <c r="F12" s="23">
        <v>82606301.620000005</v>
      </c>
      <c r="G12" s="84">
        <f>F12/F$15</f>
        <v>0.13040943191469453</v>
      </c>
    </row>
    <row r="13" spans="2:7" ht="20.100000000000001" customHeight="1" x14ac:dyDescent="0.25">
      <c r="B13" s="90" t="s">
        <v>7</v>
      </c>
      <c r="C13" s="90"/>
      <c r="D13" s="90"/>
      <c r="E13" s="90"/>
      <c r="F13" s="23">
        <v>246965235.33000001</v>
      </c>
      <c r="G13" s="84">
        <f t="shared" ref="G13:G15" si="0">F13/F$15</f>
        <v>0.38988061940139607</v>
      </c>
    </row>
    <row r="14" spans="2:7" ht="20.100000000000001" customHeight="1" x14ac:dyDescent="0.25">
      <c r="B14" s="97" t="s">
        <v>9</v>
      </c>
      <c r="C14" s="98"/>
      <c r="D14" s="98"/>
      <c r="E14" s="99"/>
      <c r="F14" s="23">
        <v>140009.60000000001</v>
      </c>
      <c r="G14" s="84">
        <f t="shared" si="0"/>
        <v>2.2103122934368232E-4</v>
      </c>
    </row>
    <row r="15" spans="2:7" ht="20.100000000000001" customHeight="1" x14ac:dyDescent="0.25">
      <c r="B15" s="87" t="s">
        <v>4</v>
      </c>
      <c r="C15" s="87"/>
      <c r="D15" s="87"/>
      <c r="E15" s="87"/>
      <c r="F15" s="85">
        <f>SUM(F11:F14)</f>
        <v>633438091.1500001</v>
      </c>
      <c r="G15" s="86">
        <f t="shared" si="0"/>
        <v>1</v>
      </c>
    </row>
    <row r="16" spans="2:7" ht="20.100000000000001" customHeight="1" x14ac:dyDescent="0.25"/>
    <row r="17" spans="2:6" ht="20.100000000000001" customHeight="1" x14ac:dyDescent="0.25"/>
    <row r="18" spans="2:6" ht="20.100000000000001" customHeight="1" x14ac:dyDescent="0.25"/>
    <row r="19" spans="2:6" ht="20.100000000000001" customHeight="1" x14ac:dyDescent="0.25"/>
    <row r="20" spans="2:6" ht="20.100000000000001" customHeight="1" x14ac:dyDescent="0.25"/>
    <row r="21" spans="2:6" ht="20.100000000000001" customHeight="1" x14ac:dyDescent="0.25"/>
    <row r="22" spans="2:6" ht="20.100000000000001" customHeight="1" x14ac:dyDescent="0.25"/>
    <row r="23" spans="2:6" ht="20.100000000000001" customHeight="1" x14ac:dyDescent="0.25"/>
    <row r="24" spans="2:6" ht="20.100000000000001" customHeight="1" x14ac:dyDescent="0.25"/>
    <row r="25" spans="2:6" ht="20.100000000000001" customHeight="1" x14ac:dyDescent="0.25"/>
    <row r="26" spans="2:6" ht="20.100000000000001" customHeight="1" x14ac:dyDescent="0.25"/>
    <row r="27" spans="2:6" ht="20.100000000000001" customHeight="1" x14ac:dyDescent="0.25"/>
    <row r="28" spans="2:6" ht="20.100000000000001" customHeight="1" x14ac:dyDescent="0.25"/>
    <row r="29" spans="2:6" ht="20.100000000000001" customHeight="1" x14ac:dyDescent="0.25"/>
    <row r="30" spans="2:6" ht="20.100000000000001" customHeight="1" x14ac:dyDescent="0.25"/>
    <row r="31" spans="2:6" ht="20.100000000000001" customHeight="1" x14ac:dyDescent="0.25">
      <c r="B31" s="62"/>
      <c r="C31" s="62"/>
      <c r="D31" s="62"/>
      <c r="E31" s="62"/>
      <c r="F31" s="62"/>
    </row>
    <row r="32" spans="2:6" ht="20.100000000000001" customHeight="1" x14ac:dyDescent="0.25">
      <c r="B32" s="62"/>
      <c r="C32" s="62"/>
      <c r="D32" s="62"/>
      <c r="E32" s="62"/>
      <c r="F32" s="62"/>
    </row>
    <row r="33" spans="2:9" ht="20.100000000000001" customHeight="1" x14ac:dyDescent="0.25">
      <c r="B33" s="62"/>
      <c r="C33" s="62"/>
      <c r="D33" s="62"/>
      <c r="E33" s="62"/>
      <c r="F33" s="62"/>
    </row>
    <row r="34" spans="2:9" ht="20.100000000000001" customHeight="1" x14ac:dyDescent="0.25">
      <c r="B34" s="62"/>
      <c r="C34" s="62"/>
      <c r="D34" s="62"/>
      <c r="E34" s="62"/>
      <c r="F34" s="62"/>
    </row>
    <row r="35" spans="2:9" ht="20.100000000000001" customHeight="1" x14ac:dyDescent="0.25">
      <c r="B35" s="62"/>
      <c r="C35" s="62"/>
      <c r="D35" s="62"/>
      <c r="E35" s="62"/>
      <c r="F35" s="62"/>
    </row>
    <row r="36" spans="2:9" ht="20.100000000000001" customHeight="1" x14ac:dyDescent="0.25">
      <c r="B36" s="62"/>
      <c r="C36" s="62"/>
      <c r="D36" s="62"/>
      <c r="E36" s="62"/>
      <c r="F36" s="62"/>
    </row>
    <row r="37" spans="2:9" ht="20.100000000000001" customHeight="1" x14ac:dyDescent="0.25">
      <c r="B37" s="62"/>
      <c r="C37" s="62"/>
      <c r="D37" s="62"/>
      <c r="E37" s="62"/>
      <c r="F37" s="62"/>
    </row>
    <row r="38" spans="2:9" ht="20.100000000000001" customHeight="1" x14ac:dyDescent="0.25">
      <c r="B38" s="62"/>
      <c r="C38" s="62"/>
      <c r="D38" s="62"/>
      <c r="E38" s="62"/>
      <c r="F38" s="62"/>
    </row>
    <row r="39" spans="2:9" ht="20.100000000000001" customHeight="1" x14ac:dyDescent="0.25">
      <c r="B39" s="62"/>
      <c r="C39" s="62"/>
      <c r="D39" s="62"/>
      <c r="E39" s="62"/>
      <c r="F39" s="62"/>
    </row>
    <row r="40" spans="2:9" ht="20.100000000000001" customHeight="1" x14ac:dyDescent="0.25">
      <c r="B40" s="62"/>
      <c r="C40" s="62"/>
      <c r="D40" s="62"/>
      <c r="E40" s="62"/>
      <c r="F40" s="62"/>
    </row>
    <row r="41" spans="2:9" ht="20.100000000000001" customHeight="1" x14ac:dyDescent="0.25"/>
    <row r="42" spans="2:9" ht="20.100000000000001" customHeight="1" x14ac:dyDescent="0.25">
      <c r="G42" s="62"/>
      <c r="H42" s="62"/>
      <c r="I42" s="62"/>
    </row>
    <row r="43" spans="2:9" ht="20.100000000000001" customHeight="1" x14ac:dyDescent="0.25">
      <c r="G43" s="62"/>
      <c r="H43" s="62"/>
      <c r="I43" s="62"/>
    </row>
    <row r="44" spans="2:9" ht="20.100000000000001" customHeight="1" x14ac:dyDescent="0.25">
      <c r="G44" s="62"/>
      <c r="H44" s="62"/>
      <c r="I44" s="62"/>
    </row>
    <row r="45" spans="2:9" ht="20.100000000000001" customHeight="1" x14ac:dyDescent="0.25">
      <c r="G45" s="62"/>
      <c r="H45" s="62"/>
      <c r="I45" s="62"/>
    </row>
    <row r="46" spans="2:9" ht="20.100000000000001" customHeight="1" x14ac:dyDescent="0.25">
      <c r="B46" s="62"/>
      <c r="C46" s="62"/>
      <c r="D46" s="62"/>
      <c r="E46" s="62"/>
      <c r="F46" s="62"/>
      <c r="G46" s="62"/>
      <c r="H46" s="62"/>
      <c r="I46" s="62"/>
    </row>
    <row r="47" spans="2:9" ht="20.100000000000001" customHeight="1" x14ac:dyDescent="0.25">
      <c r="B47" s="62"/>
      <c r="C47" s="62"/>
      <c r="D47" s="62"/>
      <c r="E47" s="62"/>
      <c r="F47" s="62"/>
      <c r="G47" s="62"/>
      <c r="H47" s="62"/>
      <c r="I47" s="62"/>
    </row>
    <row r="48" spans="2:9" ht="20.100000000000001" customHeight="1" x14ac:dyDescent="0.25">
      <c r="B48" s="62"/>
      <c r="C48" s="62"/>
      <c r="D48" s="62"/>
      <c r="E48" s="62"/>
      <c r="F48" s="62"/>
      <c r="G48" s="62"/>
      <c r="H48" s="62"/>
      <c r="I48" s="62"/>
    </row>
    <row r="49" spans="2:9" ht="20.100000000000001" customHeight="1" x14ac:dyDescent="0.25">
      <c r="B49" s="62"/>
      <c r="C49" s="62"/>
      <c r="D49" s="62"/>
      <c r="E49" s="62"/>
      <c r="F49" s="62"/>
      <c r="G49" s="62"/>
      <c r="H49" s="62"/>
      <c r="I49" s="62"/>
    </row>
    <row r="50" spans="2:9" ht="20.100000000000001" customHeight="1" x14ac:dyDescent="0.25">
      <c r="B50" s="62"/>
      <c r="C50" s="62"/>
      <c r="D50" s="62"/>
      <c r="E50" s="62"/>
      <c r="F50" s="62"/>
      <c r="G50" s="62"/>
      <c r="H50" s="62"/>
      <c r="I50" s="62"/>
    </row>
    <row r="51" spans="2:9" ht="20.100000000000001" customHeight="1" x14ac:dyDescent="0.25">
      <c r="B51" s="62"/>
      <c r="C51" s="62"/>
      <c r="D51" s="62"/>
      <c r="E51" s="62"/>
      <c r="F51" s="62"/>
      <c r="G51" s="62"/>
      <c r="H51" s="62"/>
      <c r="I51" s="62"/>
    </row>
    <row r="52" spans="2:9" ht="20.100000000000001" customHeight="1" x14ac:dyDescent="0.25">
      <c r="B52" s="62"/>
      <c r="C52" s="62"/>
      <c r="D52" s="62"/>
      <c r="E52" s="62"/>
      <c r="F52" s="62"/>
      <c r="G52" s="62"/>
      <c r="H52" s="62"/>
      <c r="I52" s="62"/>
    </row>
    <row r="53" spans="2:9" ht="20.100000000000001" customHeight="1" x14ac:dyDescent="0.25"/>
    <row r="54" spans="2:9" ht="20.100000000000001" customHeight="1" x14ac:dyDescent="0.25"/>
    <row r="55" spans="2:9" ht="20.100000000000001" customHeight="1" x14ac:dyDescent="0.25"/>
    <row r="56" spans="2:9" ht="20.100000000000001" customHeight="1" x14ac:dyDescent="0.25"/>
    <row r="57" spans="2:9" ht="20.100000000000001" customHeight="1" x14ac:dyDescent="0.25"/>
    <row r="58" spans="2:9" ht="20.100000000000001" customHeight="1" x14ac:dyDescent="0.25"/>
    <row r="59" spans="2:9" ht="20.100000000000001" customHeight="1" x14ac:dyDescent="0.25"/>
    <row r="60" spans="2:9" ht="20.100000000000001" customHeight="1" x14ac:dyDescent="0.25"/>
    <row r="61" spans="2:9" ht="20.100000000000001" customHeight="1" x14ac:dyDescent="0.25"/>
    <row r="62" spans="2:9" ht="20.100000000000001" customHeight="1" x14ac:dyDescent="0.25"/>
    <row r="63" spans="2:9" ht="20.100000000000001" customHeight="1" x14ac:dyDescent="0.25"/>
    <row r="64" spans="2:9" ht="20.100000000000001" customHeight="1" x14ac:dyDescent="0.25"/>
    <row r="65" ht="20.100000000000001" customHeight="1" x14ac:dyDescent="0.25"/>
    <row r="66" ht="20.100000000000001" customHeight="1" x14ac:dyDescent="0.25"/>
    <row r="67" ht="20.100000000000001" customHeight="1" x14ac:dyDescent="0.25"/>
    <row r="68" ht="20.100000000000001" customHeight="1" x14ac:dyDescent="0.25"/>
    <row r="69" ht="20.100000000000001" customHeight="1" x14ac:dyDescent="0.25"/>
  </sheetData>
  <sheetProtection algorithmName="SHA-512" hashValue="LC9gKuIbtIUTfDLA6ZoEXXnkjnME434a+3T1MOBzlpqbd7rfaHdQXGP4j5UdglQs+msgKIrDrQMiTjdEXDV2uw==" saltValue="G2C14oO9CI31UDIthYxBGA==" spinCount="100000" sheet="1" objects="1" scenarios="1"/>
  <mergeCells count="6">
    <mergeCell ref="B8:E8"/>
    <mergeCell ref="B11:E11"/>
    <mergeCell ref="B12:E12"/>
    <mergeCell ref="B13:E13"/>
    <mergeCell ref="B14:E14"/>
    <mergeCell ref="B15:E15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06ED05-FA48-0240-9585-C72A95B15EAE}">
  <sheetPr>
    <pageSetUpPr fitToPage="1"/>
  </sheetPr>
  <dimension ref="A1:G53"/>
  <sheetViews>
    <sheetView showGridLines="0" zoomScaleNormal="100" workbookViewId="0">
      <selection activeCell="F8" sqref="F8"/>
    </sheetView>
  </sheetViews>
  <sheetFormatPr defaultColWidth="8.85546875" defaultRowHeight="15" x14ac:dyDescent="0.25"/>
  <cols>
    <col min="1" max="1" width="2.85546875" customWidth="1"/>
    <col min="2" max="5" width="15.85546875" customWidth="1"/>
    <col min="6" max="6" width="20.85546875" customWidth="1"/>
    <col min="7" max="7" width="15.85546875" customWidth="1"/>
    <col min="9" max="9" width="12" bestFit="1" customWidth="1"/>
  </cols>
  <sheetData>
    <row r="1" spans="1:7" x14ac:dyDescent="0.25">
      <c r="A1" s="73"/>
      <c r="B1" s="73"/>
      <c r="C1" s="73"/>
      <c r="D1" s="73"/>
    </row>
    <row r="2" spans="1:7" ht="18.75" x14ac:dyDescent="0.3">
      <c r="A2" s="73"/>
      <c r="B2" s="74"/>
      <c r="C2" s="73"/>
      <c r="D2" s="74"/>
      <c r="E2" s="5" t="s">
        <v>13</v>
      </c>
    </row>
    <row r="3" spans="1:7" x14ac:dyDescent="0.25">
      <c r="A3" s="73"/>
      <c r="B3" s="73"/>
      <c r="C3" s="73"/>
      <c r="D3" s="73"/>
    </row>
    <row r="4" spans="1:7" ht="20.100000000000001" customHeight="1" x14ac:dyDescent="0.25">
      <c r="A4" s="73"/>
      <c r="B4" s="75"/>
      <c r="C4" s="76"/>
      <c r="D4" s="75"/>
      <c r="E4" s="6" t="s">
        <v>14</v>
      </c>
      <c r="F4" s="7"/>
    </row>
    <row r="5" spans="1:7" ht="20.100000000000001" customHeight="1" x14ac:dyDescent="0.25">
      <c r="A5" s="73"/>
      <c r="B5" s="77"/>
      <c r="C5" s="78"/>
      <c r="D5" s="77"/>
      <c r="E5" s="27" t="s">
        <v>16</v>
      </c>
      <c r="F5" s="17" t="s">
        <v>15</v>
      </c>
    </row>
    <row r="6" spans="1:7" ht="20.100000000000001" customHeight="1" x14ac:dyDescent="0.25">
      <c r="B6" s="8"/>
      <c r="C6" s="11"/>
      <c r="D6" s="8"/>
      <c r="E6" s="27" t="s">
        <v>17</v>
      </c>
      <c r="F6" s="18">
        <v>43921</v>
      </c>
    </row>
    <row r="7" spans="1:7" ht="20.100000000000001" customHeight="1" x14ac:dyDescent="0.25">
      <c r="B7" s="10"/>
      <c r="C7" s="2"/>
      <c r="D7" s="7"/>
      <c r="E7" s="2"/>
      <c r="F7" s="2"/>
    </row>
    <row r="8" spans="1:7" ht="20.100000000000001" customHeight="1" x14ac:dyDescent="0.25">
      <c r="B8" s="90" t="s">
        <v>0</v>
      </c>
      <c r="C8" s="90"/>
      <c r="D8" s="90"/>
      <c r="E8" s="90"/>
      <c r="F8" s="14">
        <v>0.9355</v>
      </c>
    </row>
    <row r="9" spans="1:7" ht="20.100000000000001" customHeight="1" x14ac:dyDescent="0.25">
      <c r="B9" s="90" t="s">
        <v>10</v>
      </c>
      <c r="C9" s="90"/>
      <c r="D9" s="90"/>
      <c r="E9" s="90"/>
      <c r="F9" s="15">
        <v>226230443.59999999</v>
      </c>
    </row>
    <row r="10" spans="1:7" ht="20.100000000000001" customHeight="1" x14ac:dyDescent="0.25">
      <c r="B10" s="90" t="s">
        <v>1</v>
      </c>
      <c r="C10" s="90"/>
      <c r="D10" s="90"/>
      <c r="E10" s="90"/>
      <c r="F10" s="16">
        <v>241834884</v>
      </c>
      <c r="G10" s="4"/>
    </row>
    <row r="11" spans="1:7" ht="20.100000000000001" customHeight="1" x14ac:dyDescent="0.25">
      <c r="B11" s="90" t="s">
        <v>11</v>
      </c>
      <c r="C11" s="90"/>
      <c r="D11" s="90"/>
      <c r="E11" s="90"/>
      <c r="F11" s="16">
        <f>F10+F12</f>
        <v>331834884</v>
      </c>
    </row>
    <row r="12" spans="1:7" ht="20.100000000000001" customHeight="1" x14ac:dyDescent="0.25">
      <c r="B12" s="90" t="s">
        <v>12</v>
      </c>
      <c r="C12" s="90"/>
      <c r="D12" s="90"/>
      <c r="E12" s="90"/>
      <c r="F12" s="16">
        <v>90000000</v>
      </c>
    </row>
    <row r="13" spans="1:7" ht="20.100000000000001" customHeight="1" x14ac:dyDescent="0.25">
      <c r="B13" s="1"/>
      <c r="C13" s="28"/>
      <c r="D13" s="28"/>
      <c r="E13" s="28"/>
    </row>
    <row r="14" spans="1:7" ht="20.100000000000001" customHeight="1" x14ac:dyDescent="0.25">
      <c r="B14" s="10" t="s">
        <v>29</v>
      </c>
      <c r="C14" s="10"/>
      <c r="D14" s="29"/>
      <c r="E14" s="29"/>
      <c r="F14" s="12"/>
    </row>
    <row r="15" spans="1:7" ht="20.100000000000001" customHeight="1" x14ac:dyDescent="0.25">
      <c r="B15" s="88" t="s">
        <v>25</v>
      </c>
      <c r="C15" s="88"/>
      <c r="D15" s="88"/>
      <c r="E15" s="88"/>
      <c r="F15" s="19">
        <f>68563000+1782884</f>
        <v>70345884</v>
      </c>
    </row>
    <row r="16" spans="1:7" ht="20.100000000000001" customHeight="1" x14ac:dyDescent="0.25">
      <c r="B16" s="88" t="s">
        <v>26</v>
      </c>
      <c r="C16" s="88"/>
      <c r="D16" s="88"/>
      <c r="E16" s="88"/>
      <c r="F16" s="20">
        <v>50000000</v>
      </c>
    </row>
    <row r="17" spans="2:7" ht="20.100000000000001" customHeight="1" x14ac:dyDescent="0.25">
      <c r="B17" s="88" t="s">
        <v>27</v>
      </c>
      <c r="C17" s="88"/>
      <c r="D17" s="88"/>
      <c r="E17" s="88"/>
      <c r="F17" s="20">
        <f>F15-F16</f>
        <v>20345884</v>
      </c>
    </row>
    <row r="18" spans="2:7" ht="20.100000000000001" customHeight="1" x14ac:dyDescent="0.25">
      <c r="B18" s="88" t="s">
        <v>2</v>
      </c>
      <c r="C18" s="88"/>
      <c r="D18" s="88"/>
      <c r="E18" s="88"/>
      <c r="F18" s="44">
        <f>68563000*'31.1.2020'!$F$8+1782884*'29.2.2020'!$F$8</f>
        <v>70362999.686399996</v>
      </c>
    </row>
    <row r="19" spans="2:7" ht="20.100000000000001" customHeight="1" x14ac:dyDescent="0.25">
      <c r="B19" s="88" t="s">
        <v>3</v>
      </c>
      <c r="C19" s="88"/>
      <c r="D19" s="88"/>
      <c r="E19" s="88"/>
      <c r="F19" s="44">
        <f>F16*'31.1.2020'!$F$8</f>
        <v>50000000</v>
      </c>
    </row>
    <row r="20" spans="2:7" ht="20.100000000000001" customHeight="1" x14ac:dyDescent="0.25">
      <c r="B20" s="88" t="s">
        <v>6</v>
      </c>
      <c r="C20" s="88"/>
      <c r="D20" s="88"/>
      <c r="E20" s="88"/>
      <c r="F20" s="21">
        <f>F18-F19</f>
        <v>20362999.686399996</v>
      </c>
    </row>
    <row r="21" spans="2:7" ht="20.100000000000001" customHeight="1" x14ac:dyDescent="0.25">
      <c r="B21" s="88" t="s">
        <v>21</v>
      </c>
      <c r="C21" s="88"/>
      <c r="D21" s="88"/>
      <c r="E21" s="88"/>
      <c r="F21" s="21">
        <v>0</v>
      </c>
    </row>
    <row r="22" spans="2:7" ht="20.100000000000001" customHeight="1" x14ac:dyDescent="0.25">
      <c r="B22" s="88" t="s">
        <v>22</v>
      </c>
      <c r="C22" s="88"/>
      <c r="D22" s="88"/>
      <c r="E22" s="88"/>
      <c r="F22" s="21">
        <v>0</v>
      </c>
    </row>
    <row r="23" spans="2:7" ht="20.100000000000001" customHeight="1" x14ac:dyDescent="0.25">
      <c r="B23" s="13" t="s">
        <v>19</v>
      </c>
      <c r="C23" s="30"/>
      <c r="D23" s="29"/>
      <c r="E23" s="29"/>
      <c r="F23" s="7"/>
    </row>
    <row r="24" spans="2:7" ht="20.100000000000001" customHeight="1" x14ac:dyDescent="0.25">
      <c r="B24" s="13" t="s">
        <v>20</v>
      </c>
      <c r="C24" s="30"/>
      <c r="D24" s="29"/>
      <c r="E24" s="29"/>
      <c r="F24" s="7"/>
    </row>
    <row r="25" spans="2:7" ht="20.100000000000001" customHeight="1" x14ac:dyDescent="0.25">
      <c r="B25" s="89" t="s">
        <v>24</v>
      </c>
      <c r="C25" s="89"/>
      <c r="D25" s="89"/>
      <c r="E25" s="89"/>
      <c r="F25" s="89"/>
    </row>
    <row r="26" spans="2:7" ht="20.100000000000001" customHeight="1" x14ac:dyDescent="0.25">
      <c r="B26" s="1"/>
      <c r="C26" s="28"/>
      <c r="D26" s="28"/>
      <c r="E26" s="28"/>
    </row>
    <row r="27" spans="2:7" ht="20.100000000000001" customHeight="1" x14ac:dyDescent="0.25">
      <c r="B27" s="3" t="s">
        <v>23</v>
      </c>
      <c r="C27" s="28"/>
      <c r="D27" s="28"/>
      <c r="E27" s="28"/>
    </row>
    <row r="28" spans="2:7" ht="20.100000000000001" customHeight="1" x14ac:dyDescent="0.25">
      <c r="B28" s="90" t="s">
        <v>5</v>
      </c>
      <c r="C28" s="90"/>
      <c r="D28" s="90"/>
      <c r="E28" s="90"/>
      <c r="F28" s="23">
        <v>84326146.370000005</v>
      </c>
      <c r="G28" s="24">
        <f>F28/F$32</f>
        <v>0.19135277252658392</v>
      </c>
    </row>
    <row r="29" spans="2:7" ht="20.100000000000001" customHeight="1" x14ac:dyDescent="0.25">
      <c r="B29" s="90" t="s">
        <v>8</v>
      </c>
      <c r="C29" s="90"/>
      <c r="D29" s="90"/>
      <c r="E29" s="90"/>
      <c r="F29" s="23">
        <v>199175068.74000001</v>
      </c>
      <c r="G29" s="24">
        <f t="shared" ref="G29:G31" si="0">F29/F$32</f>
        <v>0.45196778534553034</v>
      </c>
    </row>
    <row r="30" spans="2:7" ht="20.100000000000001" customHeight="1" x14ac:dyDescent="0.25">
      <c r="B30" s="90" t="s">
        <v>7</v>
      </c>
      <c r="C30" s="90"/>
      <c r="D30" s="90"/>
      <c r="E30" s="90"/>
      <c r="F30" s="23">
        <v>157183000</v>
      </c>
      <c r="G30" s="24">
        <f t="shared" si="0"/>
        <v>0.35667944212788572</v>
      </c>
    </row>
    <row r="31" spans="2:7" ht="20.100000000000001" customHeight="1" x14ac:dyDescent="0.25">
      <c r="B31" s="90" t="s">
        <v>9</v>
      </c>
      <c r="C31" s="90"/>
      <c r="D31" s="90"/>
      <c r="E31" s="90"/>
      <c r="F31" s="23">
        <v>0</v>
      </c>
      <c r="G31" s="24">
        <f t="shared" si="0"/>
        <v>0</v>
      </c>
    </row>
    <row r="32" spans="2:7" ht="20.100000000000001" customHeight="1" x14ac:dyDescent="0.25">
      <c r="B32" s="87" t="s">
        <v>4</v>
      </c>
      <c r="C32" s="87"/>
      <c r="D32" s="87"/>
      <c r="E32" s="87"/>
      <c r="F32" s="25">
        <f>SUM(F28:F31)</f>
        <v>440684215.11000001</v>
      </c>
      <c r="G32" s="26">
        <f>SUM(G28:G31)</f>
        <v>1</v>
      </c>
    </row>
    <row r="33" ht="20.100000000000001" customHeight="1" x14ac:dyDescent="0.25"/>
    <row r="34" ht="20.100000000000001" customHeight="1" x14ac:dyDescent="0.25"/>
    <row r="35" ht="20.100000000000001" customHeight="1" x14ac:dyDescent="0.25"/>
    <row r="36" ht="20.100000000000001" customHeight="1" x14ac:dyDescent="0.25"/>
    <row r="37" ht="20.100000000000001" customHeight="1" x14ac:dyDescent="0.25"/>
    <row r="38" ht="20.100000000000001" customHeight="1" x14ac:dyDescent="0.25"/>
    <row r="39" ht="20.100000000000001" customHeight="1" x14ac:dyDescent="0.25"/>
    <row r="40" ht="20.100000000000001" customHeight="1" x14ac:dyDescent="0.25"/>
    <row r="41" ht="20.100000000000001" customHeight="1" x14ac:dyDescent="0.25"/>
    <row r="42" ht="20.100000000000001" customHeight="1" x14ac:dyDescent="0.25"/>
    <row r="43" ht="20.100000000000001" customHeight="1" x14ac:dyDescent="0.25"/>
    <row r="44" ht="20.100000000000001" customHeight="1" x14ac:dyDescent="0.25"/>
    <row r="45" ht="20.100000000000001" customHeight="1" x14ac:dyDescent="0.25"/>
    <row r="46" ht="20.100000000000001" customHeight="1" x14ac:dyDescent="0.25"/>
    <row r="47" ht="20.100000000000001" customHeight="1" x14ac:dyDescent="0.25"/>
    <row r="48" ht="20.100000000000001" customHeight="1" x14ac:dyDescent="0.25"/>
    <row r="49" ht="20.100000000000001" customHeight="1" x14ac:dyDescent="0.25"/>
    <row r="50" ht="20.100000000000001" customHeight="1" x14ac:dyDescent="0.25"/>
    <row r="51" ht="20.100000000000001" customHeight="1" x14ac:dyDescent="0.25"/>
    <row r="52" ht="20.100000000000001" customHeight="1" x14ac:dyDescent="0.25"/>
    <row r="53" ht="20.100000000000001" customHeight="1" x14ac:dyDescent="0.25"/>
  </sheetData>
  <sheetProtection algorithmName="SHA-512" hashValue="TfcJRnWWn2p/rvWJdodadnxfj/aci/KbKuhYaL8t0qvgl/Z9roTJ55N3fgsiEKB3w7FwDk0lAk9nFSsQP58pxw==" saltValue="dAYr++XxFphaxm7uTg+1EA==" spinCount="100000" sheet="1" objects="1" scenarios="1"/>
  <mergeCells count="19">
    <mergeCell ref="B21:E21"/>
    <mergeCell ref="B8:E8"/>
    <mergeCell ref="B9:E9"/>
    <mergeCell ref="B10:E10"/>
    <mergeCell ref="B11:E11"/>
    <mergeCell ref="B12:E12"/>
    <mergeCell ref="B15:E15"/>
    <mergeCell ref="B16:E16"/>
    <mergeCell ref="B17:E17"/>
    <mergeCell ref="B18:E18"/>
    <mergeCell ref="B19:E19"/>
    <mergeCell ref="B20:E20"/>
    <mergeCell ref="B32:E32"/>
    <mergeCell ref="B22:E22"/>
    <mergeCell ref="B25:F25"/>
    <mergeCell ref="B28:E28"/>
    <mergeCell ref="B29:E29"/>
    <mergeCell ref="B30:E30"/>
    <mergeCell ref="B31:E31"/>
  </mergeCells>
  <pageMargins left="0.25" right="0.25" top="0.75" bottom="0.75" header="0.3" footer="0.3"/>
  <pageSetup paperSize="9" scale="79" orientation="portrait" horizontalDpi="0" verticalDpi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B7EA71-E573-DE49-8DD1-260F75AD19D7}">
  <sheetPr>
    <pageSetUpPr fitToPage="1"/>
  </sheetPr>
  <dimension ref="A1:G53"/>
  <sheetViews>
    <sheetView showGridLines="0" zoomScaleNormal="100" workbookViewId="0">
      <selection activeCell="G27" sqref="G27"/>
    </sheetView>
  </sheetViews>
  <sheetFormatPr defaultColWidth="8.85546875" defaultRowHeight="15" x14ac:dyDescent="0.25"/>
  <cols>
    <col min="1" max="1" width="2.85546875" customWidth="1"/>
    <col min="2" max="5" width="15.85546875" customWidth="1"/>
    <col min="6" max="6" width="20.85546875" customWidth="1"/>
    <col min="7" max="7" width="15.85546875" customWidth="1"/>
  </cols>
  <sheetData>
    <row r="1" spans="1:7" x14ac:dyDescent="0.25">
      <c r="A1" s="73"/>
      <c r="B1" s="73"/>
      <c r="C1" s="73"/>
      <c r="D1" s="73"/>
    </row>
    <row r="2" spans="1:7" ht="18.75" x14ac:dyDescent="0.3">
      <c r="A2" s="73"/>
      <c r="B2" s="74"/>
      <c r="C2" s="73"/>
      <c r="D2" s="74"/>
      <c r="E2" s="5" t="s">
        <v>13</v>
      </c>
    </row>
    <row r="3" spans="1:7" x14ac:dyDescent="0.25">
      <c r="A3" s="73"/>
      <c r="B3" s="73"/>
      <c r="C3" s="73"/>
      <c r="D3" s="73"/>
    </row>
    <row r="4" spans="1:7" ht="20.100000000000001" customHeight="1" x14ac:dyDescent="0.25">
      <c r="A4" s="73"/>
      <c r="B4" s="75"/>
      <c r="C4" s="76"/>
      <c r="D4" s="75"/>
      <c r="E4" s="6" t="s">
        <v>14</v>
      </c>
      <c r="F4" s="7"/>
    </row>
    <row r="5" spans="1:7" ht="20.100000000000001" customHeight="1" x14ac:dyDescent="0.25">
      <c r="A5" s="73"/>
      <c r="B5" s="77"/>
      <c r="C5" s="78"/>
      <c r="D5" s="77"/>
      <c r="E5" s="27" t="s">
        <v>16</v>
      </c>
      <c r="F5" s="17" t="s">
        <v>15</v>
      </c>
    </row>
    <row r="6" spans="1:7" ht="20.100000000000001" customHeight="1" x14ac:dyDescent="0.25">
      <c r="B6" s="8"/>
      <c r="C6" s="11"/>
      <c r="D6" s="8"/>
      <c r="E6" s="27" t="s">
        <v>17</v>
      </c>
      <c r="F6" s="18">
        <v>43951</v>
      </c>
    </row>
    <row r="7" spans="1:7" ht="20.100000000000001" customHeight="1" x14ac:dyDescent="0.25">
      <c r="B7" s="10"/>
      <c r="C7" s="2"/>
      <c r="D7" s="7"/>
      <c r="E7" s="2"/>
      <c r="F7" s="2"/>
    </row>
    <row r="8" spans="1:7" ht="20.100000000000001" customHeight="1" x14ac:dyDescent="0.25">
      <c r="B8" s="90" t="s">
        <v>0</v>
      </c>
      <c r="C8" s="90"/>
      <c r="D8" s="90"/>
      <c r="E8" s="90"/>
      <c r="F8" s="14">
        <v>0.94289999999999996</v>
      </c>
    </row>
    <row r="9" spans="1:7" ht="20.100000000000001" customHeight="1" x14ac:dyDescent="0.25">
      <c r="B9" s="90" t="s">
        <v>10</v>
      </c>
      <c r="C9" s="90"/>
      <c r="D9" s="90"/>
      <c r="E9" s="90"/>
      <c r="F9" s="15">
        <v>247610067.00999999</v>
      </c>
    </row>
    <row r="10" spans="1:7" ht="20.100000000000001" customHeight="1" x14ac:dyDescent="0.25">
      <c r="B10" s="90" t="s">
        <v>1</v>
      </c>
      <c r="C10" s="90"/>
      <c r="D10" s="90"/>
      <c r="E10" s="90"/>
      <c r="F10" s="16">
        <v>262621629</v>
      </c>
      <c r="G10" s="40"/>
    </row>
    <row r="11" spans="1:7" ht="20.100000000000001" customHeight="1" x14ac:dyDescent="0.25">
      <c r="B11" s="90" t="s">
        <v>11</v>
      </c>
      <c r="C11" s="90"/>
      <c r="D11" s="90"/>
      <c r="E11" s="90"/>
      <c r="F11" s="16">
        <f>F10+F12</f>
        <v>352621629</v>
      </c>
    </row>
    <row r="12" spans="1:7" ht="20.100000000000001" customHeight="1" x14ac:dyDescent="0.25">
      <c r="B12" s="90" t="s">
        <v>12</v>
      </c>
      <c r="C12" s="90"/>
      <c r="D12" s="90"/>
      <c r="E12" s="90"/>
      <c r="F12" s="16">
        <v>90000000</v>
      </c>
    </row>
    <row r="13" spans="1:7" ht="20.100000000000001" customHeight="1" x14ac:dyDescent="0.25">
      <c r="B13" s="1"/>
      <c r="C13" s="28"/>
      <c r="D13" s="28"/>
      <c r="E13" s="28"/>
    </row>
    <row r="14" spans="1:7" ht="20.100000000000001" customHeight="1" x14ac:dyDescent="0.25">
      <c r="B14" s="10" t="s">
        <v>28</v>
      </c>
      <c r="C14" s="10"/>
      <c r="D14" s="29"/>
      <c r="E14" s="29"/>
      <c r="F14" s="12"/>
    </row>
    <row r="15" spans="1:7" ht="20.100000000000001" customHeight="1" x14ac:dyDescent="0.25">
      <c r="B15" s="88" t="s">
        <v>25</v>
      </c>
      <c r="C15" s="88"/>
      <c r="D15" s="88"/>
      <c r="E15" s="88"/>
      <c r="F15" s="19">
        <v>20786745</v>
      </c>
    </row>
    <row r="16" spans="1:7" ht="20.100000000000001" customHeight="1" x14ac:dyDescent="0.25">
      <c r="B16" s="88" t="s">
        <v>26</v>
      </c>
      <c r="C16" s="88"/>
      <c r="D16" s="88"/>
      <c r="E16" s="88"/>
      <c r="F16" s="20">
        <v>0</v>
      </c>
    </row>
    <row r="17" spans="2:7" ht="20.100000000000001" customHeight="1" x14ac:dyDescent="0.25">
      <c r="B17" s="88" t="s">
        <v>27</v>
      </c>
      <c r="C17" s="88"/>
      <c r="D17" s="88"/>
      <c r="E17" s="88"/>
      <c r="F17" s="20">
        <f>F15-F16</f>
        <v>20786745</v>
      </c>
    </row>
    <row r="18" spans="2:7" ht="20.100000000000001" customHeight="1" x14ac:dyDescent="0.25">
      <c r="B18" s="88" t="s">
        <v>2</v>
      </c>
      <c r="C18" s="88"/>
      <c r="D18" s="88"/>
      <c r="E18" s="88"/>
      <c r="F18" s="44">
        <f>F15*'31.3.2020'!$F$8</f>
        <v>19445999.947500002</v>
      </c>
    </row>
    <row r="19" spans="2:7" ht="20.100000000000001" customHeight="1" x14ac:dyDescent="0.25">
      <c r="B19" s="88" t="s">
        <v>3</v>
      </c>
      <c r="C19" s="88"/>
      <c r="D19" s="88"/>
      <c r="E19" s="88"/>
      <c r="F19" s="44">
        <f>F16*'31.3.2020'!$F$8</f>
        <v>0</v>
      </c>
    </row>
    <row r="20" spans="2:7" ht="20.100000000000001" customHeight="1" x14ac:dyDescent="0.25">
      <c r="B20" s="88" t="s">
        <v>6</v>
      </c>
      <c r="C20" s="88"/>
      <c r="D20" s="88"/>
      <c r="E20" s="88"/>
      <c r="F20" s="21">
        <f>F18-F19</f>
        <v>19445999.947500002</v>
      </c>
    </row>
    <row r="21" spans="2:7" ht="20.100000000000001" customHeight="1" x14ac:dyDescent="0.25">
      <c r="B21" s="88" t="s">
        <v>21</v>
      </c>
      <c r="C21" s="88"/>
      <c r="D21" s="88"/>
      <c r="E21" s="88"/>
      <c r="F21" s="21">
        <v>0</v>
      </c>
    </row>
    <row r="22" spans="2:7" ht="20.100000000000001" customHeight="1" x14ac:dyDescent="0.25">
      <c r="B22" s="88" t="s">
        <v>22</v>
      </c>
      <c r="C22" s="88"/>
      <c r="D22" s="88"/>
      <c r="E22" s="88"/>
      <c r="F22" s="21">
        <v>0</v>
      </c>
    </row>
    <row r="23" spans="2:7" ht="20.100000000000001" customHeight="1" x14ac:dyDescent="0.25">
      <c r="B23" s="13" t="s">
        <v>19</v>
      </c>
      <c r="C23" s="30"/>
      <c r="D23" s="29"/>
      <c r="E23" s="29"/>
      <c r="F23" s="7"/>
    </row>
    <row r="24" spans="2:7" ht="20.100000000000001" customHeight="1" x14ac:dyDescent="0.25">
      <c r="B24" s="13" t="s">
        <v>20</v>
      </c>
      <c r="C24" s="30"/>
      <c r="D24" s="29"/>
      <c r="E24" s="29"/>
      <c r="F24" s="7"/>
    </row>
    <row r="25" spans="2:7" ht="20.100000000000001" customHeight="1" x14ac:dyDescent="0.25">
      <c r="B25" s="89" t="s">
        <v>24</v>
      </c>
      <c r="C25" s="89"/>
      <c r="D25" s="89"/>
      <c r="E25" s="89"/>
      <c r="F25" s="89"/>
    </row>
    <row r="26" spans="2:7" ht="20.100000000000001" customHeight="1" x14ac:dyDescent="0.25">
      <c r="B26" s="1"/>
      <c r="C26" s="28"/>
      <c r="D26" s="28"/>
      <c r="E26" s="28"/>
    </row>
    <row r="27" spans="2:7" ht="20.100000000000001" customHeight="1" x14ac:dyDescent="0.25">
      <c r="B27" s="3" t="s">
        <v>23</v>
      </c>
      <c r="C27" s="28"/>
      <c r="D27" s="28"/>
      <c r="E27" s="28"/>
    </row>
    <row r="28" spans="2:7" ht="20.100000000000001" customHeight="1" x14ac:dyDescent="0.25">
      <c r="B28" s="90" t="s">
        <v>5</v>
      </c>
      <c r="C28" s="90"/>
      <c r="D28" s="90"/>
      <c r="E28" s="90"/>
      <c r="F28" s="23">
        <v>77594386.969999999</v>
      </c>
      <c r="G28" s="24">
        <f>F28/F$32</f>
        <v>0.17880407384524033</v>
      </c>
    </row>
    <row r="29" spans="2:7" ht="20.100000000000001" customHeight="1" x14ac:dyDescent="0.25">
      <c r="B29" s="90" t="s">
        <v>8</v>
      </c>
      <c r="C29" s="90"/>
      <c r="D29" s="90"/>
      <c r="E29" s="90"/>
      <c r="F29" s="23">
        <v>196508495.24000001</v>
      </c>
      <c r="G29" s="24">
        <f t="shared" ref="G29:G31" si="0">F29/F$32</f>
        <v>0.45282295364605057</v>
      </c>
    </row>
    <row r="30" spans="2:7" ht="20.100000000000001" customHeight="1" x14ac:dyDescent="0.25">
      <c r="B30" s="90" t="s">
        <v>7</v>
      </c>
      <c r="C30" s="90"/>
      <c r="D30" s="90"/>
      <c r="E30" s="90"/>
      <c r="F30" s="23">
        <v>157539000</v>
      </c>
      <c r="G30" s="24">
        <f t="shared" si="0"/>
        <v>0.36302387439952372</v>
      </c>
    </row>
    <row r="31" spans="2:7" ht="20.100000000000001" customHeight="1" x14ac:dyDescent="0.25">
      <c r="B31" s="90" t="s">
        <v>9</v>
      </c>
      <c r="C31" s="90"/>
      <c r="D31" s="90"/>
      <c r="E31" s="90"/>
      <c r="F31" s="23">
        <v>2321311.7000000002</v>
      </c>
      <c r="G31" s="24">
        <f t="shared" si="0"/>
        <v>5.3490981091853127E-3</v>
      </c>
    </row>
    <row r="32" spans="2:7" ht="20.100000000000001" customHeight="1" x14ac:dyDescent="0.25">
      <c r="B32" s="87" t="s">
        <v>4</v>
      </c>
      <c r="C32" s="87"/>
      <c r="D32" s="87"/>
      <c r="E32" s="87"/>
      <c r="F32" s="25">
        <f>SUM(F28:F31)</f>
        <v>433963193.91000003</v>
      </c>
      <c r="G32" s="26">
        <f>SUM(G28:G31)</f>
        <v>1</v>
      </c>
    </row>
    <row r="33" ht="20.100000000000001" customHeight="1" x14ac:dyDescent="0.25"/>
    <row r="34" ht="20.100000000000001" customHeight="1" x14ac:dyDescent="0.25"/>
    <row r="35" ht="20.100000000000001" customHeight="1" x14ac:dyDescent="0.25"/>
    <row r="36" ht="20.100000000000001" customHeight="1" x14ac:dyDescent="0.25"/>
    <row r="37" ht="20.100000000000001" customHeight="1" x14ac:dyDescent="0.25"/>
    <row r="38" ht="20.100000000000001" customHeight="1" x14ac:dyDescent="0.25"/>
    <row r="39" ht="20.100000000000001" customHeight="1" x14ac:dyDescent="0.25"/>
    <row r="40" ht="20.100000000000001" customHeight="1" x14ac:dyDescent="0.25"/>
    <row r="41" ht="20.100000000000001" customHeight="1" x14ac:dyDescent="0.25"/>
    <row r="42" ht="20.100000000000001" customHeight="1" x14ac:dyDescent="0.25"/>
    <row r="43" ht="20.100000000000001" customHeight="1" x14ac:dyDescent="0.25"/>
    <row r="44" ht="20.100000000000001" customHeight="1" x14ac:dyDescent="0.25"/>
    <row r="45" ht="20.100000000000001" customHeight="1" x14ac:dyDescent="0.25"/>
    <row r="46" ht="20.100000000000001" customHeight="1" x14ac:dyDescent="0.25"/>
    <row r="47" ht="20.100000000000001" customHeight="1" x14ac:dyDescent="0.25"/>
    <row r="48" ht="20.100000000000001" customHeight="1" x14ac:dyDescent="0.25"/>
    <row r="49" ht="20.100000000000001" customHeight="1" x14ac:dyDescent="0.25"/>
    <row r="50" ht="20.100000000000001" customHeight="1" x14ac:dyDescent="0.25"/>
    <row r="51" ht="20.100000000000001" customHeight="1" x14ac:dyDescent="0.25"/>
    <row r="52" ht="20.100000000000001" customHeight="1" x14ac:dyDescent="0.25"/>
    <row r="53" ht="20.100000000000001" customHeight="1" x14ac:dyDescent="0.25"/>
  </sheetData>
  <sheetProtection algorithmName="SHA-512" hashValue="pZQwRX2uwv+OiJev+6fFxzfo1xC6k5H1ZxGQAMA/MlIXAPEfvCVs0VB1jk6/A7qPoA1mPXjU+4+7hu1QCui0xQ==" saltValue="O8JiRuCXvHHjKIXbZ8oESQ==" spinCount="100000" sheet="1" objects="1" scenarios="1"/>
  <mergeCells count="19">
    <mergeCell ref="B21:E21"/>
    <mergeCell ref="B8:E8"/>
    <mergeCell ref="B9:E9"/>
    <mergeCell ref="B10:E10"/>
    <mergeCell ref="B11:E11"/>
    <mergeCell ref="B12:E12"/>
    <mergeCell ref="B15:E15"/>
    <mergeCell ref="B16:E16"/>
    <mergeCell ref="B17:E17"/>
    <mergeCell ref="B18:E18"/>
    <mergeCell ref="B19:E19"/>
    <mergeCell ref="B20:E20"/>
    <mergeCell ref="B32:E32"/>
    <mergeCell ref="B22:E22"/>
    <mergeCell ref="B25:F25"/>
    <mergeCell ref="B28:E28"/>
    <mergeCell ref="B29:E29"/>
    <mergeCell ref="B30:E30"/>
    <mergeCell ref="B31:E31"/>
  </mergeCells>
  <pageMargins left="0.25" right="0.25" top="0.75" bottom="0.75" header="0.3" footer="0.3"/>
  <pageSetup paperSize="9" scale="87" orientation="portrait" horizontalDpi="0" verticalDpi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0AF191-C4FC-422C-A14A-4F1A52C7410D}">
  <sheetPr>
    <pageSetUpPr fitToPage="1"/>
  </sheetPr>
  <dimension ref="A1:H53"/>
  <sheetViews>
    <sheetView showGridLines="0" zoomScaleNormal="100" workbookViewId="0">
      <selection activeCell="G27" sqref="G27"/>
    </sheetView>
  </sheetViews>
  <sheetFormatPr defaultColWidth="8.85546875" defaultRowHeight="15" x14ac:dyDescent="0.25"/>
  <cols>
    <col min="1" max="1" width="2.85546875" customWidth="1"/>
    <col min="2" max="5" width="15.85546875" customWidth="1"/>
    <col min="6" max="6" width="20.85546875" customWidth="1"/>
    <col min="7" max="7" width="17.42578125" bestFit="1" customWidth="1"/>
    <col min="8" max="8" width="15.42578125" bestFit="1" customWidth="1"/>
  </cols>
  <sheetData>
    <row r="1" spans="1:8" x14ac:dyDescent="0.25">
      <c r="A1" s="73"/>
      <c r="B1" s="73"/>
      <c r="C1" s="73"/>
      <c r="D1" s="73"/>
    </row>
    <row r="2" spans="1:8" ht="18.75" x14ac:dyDescent="0.3">
      <c r="A2" s="73"/>
      <c r="B2" s="74"/>
      <c r="C2" s="73"/>
      <c r="D2" s="74"/>
      <c r="E2" s="5" t="s">
        <v>13</v>
      </c>
    </row>
    <row r="3" spans="1:8" x14ac:dyDescent="0.25">
      <c r="A3" s="73"/>
      <c r="B3" s="73"/>
      <c r="C3" s="73"/>
      <c r="D3" s="73"/>
    </row>
    <row r="4" spans="1:8" ht="20.100000000000001" customHeight="1" x14ac:dyDescent="0.25">
      <c r="A4" s="73"/>
      <c r="B4" s="75"/>
      <c r="C4" s="76"/>
      <c r="D4" s="75"/>
      <c r="E4" s="6" t="s">
        <v>14</v>
      </c>
      <c r="F4" s="7"/>
    </row>
    <row r="5" spans="1:8" ht="20.100000000000001" customHeight="1" x14ac:dyDescent="0.25">
      <c r="A5" s="73"/>
      <c r="B5" s="77"/>
      <c r="C5" s="78"/>
      <c r="D5" s="77"/>
      <c r="E5" s="27" t="s">
        <v>16</v>
      </c>
      <c r="F5" s="17" t="s">
        <v>15</v>
      </c>
    </row>
    <row r="6" spans="1:8" ht="20.100000000000001" customHeight="1" x14ac:dyDescent="0.25">
      <c r="B6" s="8"/>
      <c r="C6" s="11"/>
      <c r="D6" s="8"/>
      <c r="E6" s="27" t="s">
        <v>17</v>
      </c>
      <c r="F6" s="18">
        <v>43982</v>
      </c>
    </row>
    <row r="7" spans="1:8" ht="20.100000000000001" customHeight="1" x14ac:dyDescent="0.25">
      <c r="B7" s="10"/>
      <c r="C7" s="2"/>
      <c r="D7" s="7"/>
      <c r="E7" s="2"/>
      <c r="F7" s="2"/>
    </row>
    <row r="8" spans="1:8" ht="20.100000000000001" customHeight="1" x14ac:dyDescent="0.25">
      <c r="B8" s="90" t="s">
        <v>0</v>
      </c>
      <c r="C8" s="90"/>
      <c r="D8" s="90"/>
      <c r="E8" s="90"/>
      <c r="F8" s="14">
        <v>0.94920000000000004</v>
      </c>
    </row>
    <row r="9" spans="1:8" ht="20.100000000000001" customHeight="1" x14ac:dyDescent="0.25">
      <c r="B9" s="90" t="s">
        <v>10</v>
      </c>
      <c r="C9" s="90"/>
      <c r="D9" s="90"/>
      <c r="E9" s="90"/>
      <c r="F9" s="15">
        <v>254611137.74000001</v>
      </c>
    </row>
    <row r="10" spans="1:8" ht="20.100000000000001" customHeight="1" x14ac:dyDescent="0.25">
      <c r="B10" s="90" t="s">
        <v>1</v>
      </c>
      <c r="C10" s="90"/>
      <c r="D10" s="90"/>
      <c r="E10" s="90"/>
      <c r="F10" s="16">
        <v>268247888</v>
      </c>
      <c r="G10" s="40"/>
      <c r="H10" s="41"/>
    </row>
    <row r="11" spans="1:8" ht="20.100000000000001" customHeight="1" x14ac:dyDescent="0.25">
      <c r="B11" s="90" t="s">
        <v>11</v>
      </c>
      <c r="C11" s="90"/>
      <c r="D11" s="90"/>
      <c r="E11" s="90"/>
      <c r="F11" s="16">
        <f>F10+F12</f>
        <v>358247888</v>
      </c>
    </row>
    <row r="12" spans="1:8" ht="20.100000000000001" customHeight="1" x14ac:dyDescent="0.25">
      <c r="B12" s="90" t="s">
        <v>12</v>
      </c>
      <c r="C12" s="90"/>
      <c r="D12" s="90"/>
      <c r="E12" s="90"/>
      <c r="F12" s="16">
        <v>90000000</v>
      </c>
    </row>
    <row r="13" spans="1:8" ht="20.100000000000001" customHeight="1" x14ac:dyDescent="0.25">
      <c r="B13" s="1"/>
      <c r="C13" s="28"/>
      <c r="D13" s="28"/>
      <c r="E13" s="28"/>
    </row>
    <row r="14" spans="1:8" ht="20.100000000000001" customHeight="1" x14ac:dyDescent="0.25">
      <c r="B14" s="10" t="s">
        <v>18</v>
      </c>
      <c r="C14" s="10"/>
      <c r="D14" s="29"/>
      <c r="E14" s="29"/>
      <c r="F14" s="12"/>
    </row>
    <row r="15" spans="1:8" ht="20.100000000000001" customHeight="1" x14ac:dyDescent="0.25">
      <c r="B15" s="88" t="s">
        <v>25</v>
      </c>
      <c r="C15" s="88"/>
      <c r="D15" s="88"/>
      <c r="E15" s="88"/>
      <c r="F15" s="19">
        <v>5626259</v>
      </c>
    </row>
    <row r="16" spans="1:8" ht="20.100000000000001" customHeight="1" x14ac:dyDescent="0.25">
      <c r="B16" s="88" t="s">
        <v>26</v>
      </c>
      <c r="C16" s="88"/>
      <c r="D16" s="88"/>
      <c r="E16" s="88"/>
      <c r="F16" s="20">
        <v>0</v>
      </c>
    </row>
    <row r="17" spans="2:7" ht="20.100000000000001" customHeight="1" x14ac:dyDescent="0.25">
      <c r="B17" s="88" t="s">
        <v>27</v>
      </c>
      <c r="C17" s="88"/>
      <c r="D17" s="88"/>
      <c r="E17" s="88"/>
      <c r="F17" s="20">
        <f>F15-F16</f>
        <v>5626259</v>
      </c>
    </row>
    <row r="18" spans="2:7" ht="20.100000000000001" customHeight="1" x14ac:dyDescent="0.25">
      <c r="B18" s="88" t="s">
        <v>2</v>
      </c>
      <c r="C18" s="88"/>
      <c r="D18" s="88"/>
      <c r="E18" s="88"/>
      <c r="F18" s="44">
        <f>F15*'30.4.2020'!$F$8</f>
        <v>5304999.6110999994</v>
      </c>
    </row>
    <row r="19" spans="2:7" ht="20.100000000000001" customHeight="1" x14ac:dyDescent="0.25">
      <c r="B19" s="88" t="s">
        <v>3</v>
      </c>
      <c r="C19" s="88"/>
      <c r="D19" s="88"/>
      <c r="E19" s="88"/>
      <c r="F19" s="44">
        <f>F16*'30.4.2020'!$F$8</f>
        <v>0</v>
      </c>
    </row>
    <row r="20" spans="2:7" ht="20.100000000000001" customHeight="1" x14ac:dyDescent="0.25">
      <c r="B20" s="88" t="s">
        <v>6</v>
      </c>
      <c r="C20" s="88"/>
      <c r="D20" s="88"/>
      <c r="E20" s="88"/>
      <c r="F20" s="21">
        <f>F18-F19</f>
        <v>5304999.6110999994</v>
      </c>
    </row>
    <row r="21" spans="2:7" ht="20.100000000000001" customHeight="1" x14ac:dyDescent="0.25">
      <c r="B21" s="88" t="s">
        <v>21</v>
      </c>
      <c r="C21" s="88"/>
      <c r="D21" s="88"/>
      <c r="E21" s="88"/>
      <c r="F21" s="21">
        <v>0</v>
      </c>
    </row>
    <row r="22" spans="2:7" ht="20.100000000000001" customHeight="1" x14ac:dyDescent="0.25">
      <c r="B22" s="88" t="s">
        <v>22</v>
      </c>
      <c r="C22" s="88"/>
      <c r="D22" s="88"/>
      <c r="E22" s="88"/>
      <c r="F22" s="21">
        <v>0</v>
      </c>
    </row>
    <row r="23" spans="2:7" ht="20.100000000000001" customHeight="1" x14ac:dyDescent="0.25">
      <c r="B23" s="13" t="s">
        <v>19</v>
      </c>
      <c r="C23" s="30"/>
      <c r="D23" s="29"/>
      <c r="E23" s="29"/>
      <c r="F23" s="7"/>
    </row>
    <row r="24" spans="2:7" ht="20.100000000000001" customHeight="1" x14ac:dyDescent="0.25">
      <c r="B24" s="13" t="s">
        <v>20</v>
      </c>
      <c r="C24" s="30"/>
      <c r="D24" s="29"/>
      <c r="E24" s="29"/>
      <c r="F24" s="7"/>
    </row>
    <row r="25" spans="2:7" ht="20.100000000000001" customHeight="1" x14ac:dyDescent="0.25">
      <c r="B25" s="89" t="s">
        <v>24</v>
      </c>
      <c r="C25" s="89"/>
      <c r="D25" s="89"/>
      <c r="E25" s="89"/>
      <c r="F25" s="89"/>
    </row>
    <row r="26" spans="2:7" ht="20.100000000000001" customHeight="1" x14ac:dyDescent="0.25">
      <c r="B26" s="1"/>
      <c r="C26" s="28"/>
      <c r="D26" s="28"/>
      <c r="E26" s="28"/>
    </row>
    <row r="27" spans="2:7" ht="20.100000000000001" customHeight="1" x14ac:dyDescent="0.25">
      <c r="B27" s="3" t="s">
        <v>23</v>
      </c>
      <c r="C27" s="28"/>
      <c r="D27" s="28"/>
      <c r="E27" s="28"/>
    </row>
    <row r="28" spans="2:7" ht="20.100000000000001" customHeight="1" x14ac:dyDescent="0.25">
      <c r="B28" s="90" t="s">
        <v>5</v>
      </c>
      <c r="C28" s="90"/>
      <c r="D28" s="90"/>
      <c r="E28" s="90"/>
      <c r="F28" s="23">
        <v>93474415.180000007</v>
      </c>
      <c r="G28" s="24">
        <f>F28/F$32</f>
        <v>0.20668545828485121</v>
      </c>
    </row>
    <row r="29" spans="2:7" ht="20.100000000000001" customHeight="1" x14ac:dyDescent="0.25">
      <c r="B29" s="90" t="s">
        <v>8</v>
      </c>
      <c r="C29" s="90"/>
      <c r="D29" s="90"/>
      <c r="E29" s="90"/>
      <c r="F29" s="23">
        <v>196188818.81</v>
      </c>
      <c r="G29" s="24">
        <f t="shared" ref="G29:G31" si="0">F29/F$32</f>
        <v>0.43380186811572075</v>
      </c>
    </row>
    <row r="30" spans="2:7" ht="20.100000000000001" customHeight="1" x14ac:dyDescent="0.25">
      <c r="B30" s="90" t="s">
        <v>7</v>
      </c>
      <c r="C30" s="90"/>
      <c r="D30" s="90"/>
      <c r="E30" s="90"/>
      <c r="F30" s="23">
        <v>157811000</v>
      </c>
      <c r="G30" s="24">
        <f t="shared" si="0"/>
        <v>0.34894295722076379</v>
      </c>
    </row>
    <row r="31" spans="2:7" ht="20.100000000000001" customHeight="1" x14ac:dyDescent="0.25">
      <c r="B31" s="90" t="s">
        <v>9</v>
      </c>
      <c r="C31" s="90"/>
      <c r="D31" s="90"/>
      <c r="E31" s="90"/>
      <c r="F31" s="23">
        <v>4780201.1100000003</v>
      </c>
      <c r="G31" s="24">
        <f t="shared" si="0"/>
        <v>1.0569716378664211E-2</v>
      </c>
    </row>
    <row r="32" spans="2:7" ht="20.100000000000001" customHeight="1" x14ac:dyDescent="0.25">
      <c r="B32" s="87" t="s">
        <v>4</v>
      </c>
      <c r="C32" s="87"/>
      <c r="D32" s="87"/>
      <c r="E32" s="87"/>
      <c r="F32" s="25">
        <f>SUM(F28:F31)</f>
        <v>452254435.10000002</v>
      </c>
      <c r="G32" s="26">
        <f>SUM(G28:G31)</f>
        <v>1</v>
      </c>
    </row>
    <row r="33" ht="20.100000000000001" customHeight="1" x14ac:dyDescent="0.25"/>
    <row r="34" ht="20.100000000000001" customHeight="1" x14ac:dyDescent="0.25"/>
    <row r="35" ht="20.100000000000001" customHeight="1" x14ac:dyDescent="0.25"/>
    <row r="36" ht="20.100000000000001" customHeight="1" x14ac:dyDescent="0.25"/>
    <row r="37" ht="20.100000000000001" customHeight="1" x14ac:dyDescent="0.25"/>
    <row r="38" ht="20.100000000000001" customHeight="1" x14ac:dyDescent="0.25"/>
    <row r="39" ht="20.100000000000001" customHeight="1" x14ac:dyDescent="0.25"/>
    <row r="40" ht="20.100000000000001" customHeight="1" x14ac:dyDescent="0.25"/>
    <row r="41" ht="20.100000000000001" customHeight="1" x14ac:dyDescent="0.25"/>
    <row r="42" ht="20.100000000000001" customHeight="1" x14ac:dyDescent="0.25"/>
    <row r="43" ht="20.100000000000001" customHeight="1" x14ac:dyDescent="0.25"/>
    <row r="44" ht="20.100000000000001" customHeight="1" x14ac:dyDescent="0.25"/>
    <row r="45" ht="20.100000000000001" customHeight="1" x14ac:dyDescent="0.25"/>
    <row r="46" ht="20.100000000000001" customHeight="1" x14ac:dyDescent="0.25"/>
    <row r="47" ht="20.100000000000001" customHeight="1" x14ac:dyDescent="0.25"/>
    <row r="48" ht="20.100000000000001" customHeight="1" x14ac:dyDescent="0.25"/>
    <row r="49" ht="20.100000000000001" customHeight="1" x14ac:dyDescent="0.25"/>
    <row r="50" ht="20.100000000000001" customHeight="1" x14ac:dyDescent="0.25"/>
    <row r="51" ht="20.100000000000001" customHeight="1" x14ac:dyDescent="0.25"/>
    <row r="52" ht="20.100000000000001" customHeight="1" x14ac:dyDescent="0.25"/>
    <row r="53" ht="20.100000000000001" customHeight="1" x14ac:dyDescent="0.25"/>
  </sheetData>
  <sheetProtection algorithmName="SHA-512" hashValue="pWNoTF35EZSuZ20tTJDkEh7xCHgbNWtTRwV7trxHMxmLWETQY3JQk+yjIwzoA8YV1z09uRgrOWRv0Wiq8jLDWw==" saltValue="iha7NmDyB3RKW7TFJXla4A==" spinCount="100000" sheet="1" objects="1" scenarios="1"/>
  <mergeCells count="19">
    <mergeCell ref="B15:E15"/>
    <mergeCell ref="B8:E8"/>
    <mergeCell ref="B9:E9"/>
    <mergeCell ref="B10:E10"/>
    <mergeCell ref="B11:E11"/>
    <mergeCell ref="B12:E12"/>
    <mergeCell ref="B32:E32"/>
    <mergeCell ref="B25:F25"/>
    <mergeCell ref="B16:E16"/>
    <mergeCell ref="B17:E17"/>
    <mergeCell ref="B18:E18"/>
    <mergeCell ref="B19:E19"/>
    <mergeCell ref="B20:E20"/>
    <mergeCell ref="B21:E21"/>
    <mergeCell ref="B22:E22"/>
    <mergeCell ref="B28:E28"/>
    <mergeCell ref="B29:E29"/>
    <mergeCell ref="B30:E30"/>
    <mergeCell ref="B31:E31"/>
  </mergeCells>
  <pageMargins left="0.25" right="0.25" top="0.75" bottom="0.75" header="0.3" footer="0.3"/>
  <pageSetup paperSize="9" scale="79" orientation="portrait" horizontalDpi="0" verticalDpi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692955-3AF9-4440-93E1-C163E5DAA8D5}">
  <dimension ref="B2:H53"/>
  <sheetViews>
    <sheetView workbookViewId="0">
      <selection activeCell="G27" sqref="G27"/>
    </sheetView>
  </sheetViews>
  <sheetFormatPr defaultColWidth="8.85546875" defaultRowHeight="15" x14ac:dyDescent="0.25"/>
  <cols>
    <col min="1" max="1" width="2.85546875" style="48" customWidth="1"/>
    <col min="2" max="5" width="15.85546875" style="48" customWidth="1"/>
    <col min="6" max="6" width="20.85546875" style="48" customWidth="1"/>
    <col min="7" max="8" width="17.42578125" style="48" bestFit="1" customWidth="1"/>
    <col min="9" max="16384" width="8.85546875" style="48"/>
  </cols>
  <sheetData>
    <row r="2" spans="2:8" ht="18.75" x14ac:dyDescent="0.3">
      <c r="B2" s="47"/>
      <c r="D2" s="47"/>
      <c r="E2" s="47" t="s">
        <v>13</v>
      </c>
    </row>
    <row r="4" spans="2:8" ht="20.100000000000001" customHeight="1" x14ac:dyDescent="0.25">
      <c r="B4" s="49"/>
      <c r="C4" s="50"/>
      <c r="D4" s="49"/>
      <c r="E4" s="49" t="s">
        <v>14</v>
      </c>
      <c r="F4" s="50"/>
    </row>
    <row r="5" spans="2:8" ht="20.100000000000001" customHeight="1" x14ac:dyDescent="0.25">
      <c r="B5" s="51"/>
      <c r="C5" s="52"/>
      <c r="D5" s="51"/>
      <c r="E5" s="53" t="s">
        <v>16</v>
      </c>
      <c r="F5" s="54" t="s">
        <v>15</v>
      </c>
    </row>
    <row r="6" spans="2:8" ht="20.100000000000001" customHeight="1" x14ac:dyDescent="0.25">
      <c r="B6" s="51"/>
      <c r="C6" s="55"/>
      <c r="D6" s="51"/>
      <c r="E6" s="53" t="s">
        <v>17</v>
      </c>
      <c r="F6" s="56">
        <v>44012</v>
      </c>
    </row>
    <row r="7" spans="2:8" ht="20.100000000000001" customHeight="1" x14ac:dyDescent="0.25">
      <c r="B7" s="57"/>
      <c r="C7" s="58"/>
      <c r="D7" s="50"/>
      <c r="E7" s="58"/>
      <c r="F7" s="58"/>
    </row>
    <row r="8" spans="2:8" ht="20.100000000000001" customHeight="1" x14ac:dyDescent="0.25">
      <c r="B8" s="92" t="s">
        <v>0</v>
      </c>
      <c r="C8" s="92"/>
      <c r="D8" s="92"/>
      <c r="E8" s="92"/>
      <c r="F8" s="33">
        <v>0.96379999999999999</v>
      </c>
    </row>
    <row r="9" spans="2:8" ht="20.100000000000001" customHeight="1" x14ac:dyDescent="0.25">
      <c r="B9" s="92" t="s">
        <v>10</v>
      </c>
      <c r="C9" s="92"/>
      <c r="D9" s="92"/>
      <c r="E9" s="92"/>
      <c r="F9" s="34">
        <v>253939107.25</v>
      </c>
    </row>
    <row r="10" spans="2:8" ht="20.100000000000001" customHeight="1" x14ac:dyDescent="0.25">
      <c r="B10" s="92" t="s">
        <v>1</v>
      </c>
      <c r="C10" s="92"/>
      <c r="D10" s="92"/>
      <c r="E10" s="92"/>
      <c r="F10" s="35">
        <v>263467019</v>
      </c>
      <c r="G10" s="59"/>
      <c r="H10" s="60"/>
    </row>
    <row r="11" spans="2:8" ht="20.100000000000001" customHeight="1" x14ac:dyDescent="0.25">
      <c r="B11" s="92" t="s">
        <v>11</v>
      </c>
      <c r="C11" s="92"/>
      <c r="D11" s="92"/>
      <c r="E11" s="92"/>
      <c r="F11" s="35">
        <f>F10+F12</f>
        <v>373467019</v>
      </c>
    </row>
    <row r="12" spans="2:8" ht="20.100000000000001" customHeight="1" x14ac:dyDescent="0.25">
      <c r="B12" s="92" t="s">
        <v>12</v>
      </c>
      <c r="C12" s="92"/>
      <c r="D12" s="92"/>
      <c r="E12" s="92"/>
      <c r="F12" s="35">
        <f>'31.5.2020'!F12+F16</f>
        <v>110000000</v>
      </c>
    </row>
    <row r="13" spans="2:8" ht="20.100000000000001" customHeight="1" x14ac:dyDescent="0.25">
      <c r="B13" s="61"/>
      <c r="C13" s="62"/>
      <c r="D13" s="62"/>
      <c r="E13" s="62"/>
    </row>
    <row r="14" spans="2:8" ht="20.100000000000001" customHeight="1" x14ac:dyDescent="0.25">
      <c r="B14" s="57" t="s">
        <v>33</v>
      </c>
      <c r="C14" s="57"/>
      <c r="D14" s="63"/>
      <c r="E14" s="63"/>
      <c r="F14" s="64"/>
    </row>
    <row r="15" spans="2:8" ht="20.100000000000001" customHeight="1" x14ac:dyDescent="0.25">
      <c r="B15" s="91" t="s">
        <v>25</v>
      </c>
      <c r="C15" s="91"/>
      <c r="D15" s="91"/>
      <c r="E15" s="91"/>
      <c r="F15" s="46">
        <v>15219131</v>
      </c>
      <c r="G15" s="65"/>
      <c r="H15" s="60"/>
    </row>
    <row r="16" spans="2:8" ht="20.100000000000001" customHeight="1" x14ac:dyDescent="0.25">
      <c r="B16" s="91" t="s">
        <v>26</v>
      </c>
      <c r="C16" s="91"/>
      <c r="D16" s="91"/>
      <c r="E16" s="91"/>
      <c r="F16" s="42">
        <v>20000000</v>
      </c>
    </row>
    <row r="17" spans="2:7" ht="20.100000000000001" customHeight="1" x14ac:dyDescent="0.25">
      <c r="B17" s="91" t="s">
        <v>27</v>
      </c>
      <c r="C17" s="91"/>
      <c r="D17" s="91"/>
      <c r="E17" s="91"/>
      <c r="F17" s="42">
        <f>F15-F16</f>
        <v>-4780869</v>
      </c>
    </row>
    <row r="18" spans="2:7" ht="20.100000000000001" customHeight="1" x14ac:dyDescent="0.25">
      <c r="B18" s="91" t="s">
        <v>2</v>
      </c>
      <c r="C18" s="91"/>
      <c r="D18" s="91"/>
      <c r="E18" s="91"/>
      <c r="F18" s="44">
        <f>F15*'31.5.2020'!$F$8</f>
        <v>14445999.145200001</v>
      </c>
    </row>
    <row r="19" spans="2:7" ht="20.100000000000001" customHeight="1" x14ac:dyDescent="0.25">
      <c r="B19" s="91" t="s">
        <v>3</v>
      </c>
      <c r="C19" s="91"/>
      <c r="D19" s="91"/>
      <c r="E19" s="91"/>
      <c r="F19" s="44">
        <f>F16*'31.5.2020'!$F$8</f>
        <v>18984000</v>
      </c>
    </row>
    <row r="20" spans="2:7" ht="20.100000000000001" customHeight="1" x14ac:dyDescent="0.25">
      <c r="B20" s="91" t="s">
        <v>6</v>
      </c>
      <c r="C20" s="91"/>
      <c r="D20" s="91"/>
      <c r="E20" s="91"/>
      <c r="F20" s="44">
        <f>F18-F19</f>
        <v>-4538000.8547999989</v>
      </c>
    </row>
    <row r="21" spans="2:7" ht="20.100000000000001" customHeight="1" x14ac:dyDescent="0.25">
      <c r="B21" s="91" t="s">
        <v>21</v>
      </c>
      <c r="C21" s="91"/>
      <c r="D21" s="91"/>
      <c r="E21" s="91"/>
      <c r="F21" s="44">
        <v>0</v>
      </c>
    </row>
    <row r="22" spans="2:7" ht="20.100000000000001" customHeight="1" x14ac:dyDescent="0.25">
      <c r="B22" s="91" t="s">
        <v>22</v>
      </c>
      <c r="C22" s="91"/>
      <c r="D22" s="91"/>
      <c r="E22" s="91"/>
      <c r="F22" s="44">
        <v>0</v>
      </c>
    </row>
    <row r="23" spans="2:7" ht="20.100000000000001" customHeight="1" x14ac:dyDescent="0.25">
      <c r="B23" s="66" t="s">
        <v>19</v>
      </c>
      <c r="C23" s="67"/>
      <c r="D23" s="63"/>
      <c r="E23" s="63"/>
      <c r="F23" s="50"/>
    </row>
    <row r="24" spans="2:7" ht="20.100000000000001" customHeight="1" x14ac:dyDescent="0.25">
      <c r="B24" s="66" t="s">
        <v>20</v>
      </c>
      <c r="C24" s="67"/>
      <c r="D24" s="63"/>
      <c r="E24" s="63"/>
      <c r="F24" s="50"/>
    </row>
    <row r="25" spans="2:7" ht="20.100000000000001" customHeight="1" x14ac:dyDescent="0.25">
      <c r="B25" s="93" t="s">
        <v>24</v>
      </c>
      <c r="C25" s="93"/>
      <c r="D25" s="93"/>
      <c r="E25" s="93"/>
      <c r="F25" s="93"/>
    </row>
    <row r="26" spans="2:7" ht="20.100000000000001" customHeight="1" x14ac:dyDescent="0.25">
      <c r="B26" s="61"/>
      <c r="C26" s="62"/>
      <c r="D26" s="62"/>
      <c r="E26" s="62"/>
    </row>
    <row r="27" spans="2:7" ht="20.100000000000001" customHeight="1" x14ac:dyDescent="0.25">
      <c r="B27" s="68" t="s">
        <v>23</v>
      </c>
      <c r="C27" s="62"/>
      <c r="D27" s="62"/>
      <c r="E27" s="62"/>
    </row>
    <row r="28" spans="2:7" ht="20.100000000000001" customHeight="1" x14ac:dyDescent="0.25">
      <c r="B28" s="92" t="s">
        <v>5</v>
      </c>
      <c r="C28" s="92"/>
      <c r="D28" s="92"/>
      <c r="E28" s="92"/>
      <c r="F28" s="36">
        <v>86903004.420000002</v>
      </c>
      <c r="G28" s="37">
        <f>F28/F$32</f>
        <v>0.19595581842240192</v>
      </c>
    </row>
    <row r="29" spans="2:7" ht="20.100000000000001" customHeight="1" x14ac:dyDescent="0.25">
      <c r="B29" s="92" t="s">
        <v>8</v>
      </c>
      <c r="C29" s="92"/>
      <c r="D29" s="92"/>
      <c r="E29" s="92"/>
      <c r="F29" s="36">
        <v>157648977.21000001</v>
      </c>
      <c r="G29" s="37">
        <f t="shared" ref="G29:G31" si="0">F29/F$32</f>
        <v>0.35547947460295803</v>
      </c>
    </row>
    <row r="30" spans="2:7" ht="20.100000000000001" customHeight="1" x14ac:dyDescent="0.25">
      <c r="B30" s="92" t="s">
        <v>7</v>
      </c>
      <c r="C30" s="92"/>
      <c r="D30" s="92"/>
      <c r="E30" s="92"/>
      <c r="F30" s="36">
        <v>198754000</v>
      </c>
      <c r="G30" s="37">
        <f t="shared" si="0"/>
        <v>0.44816635506059382</v>
      </c>
    </row>
    <row r="31" spans="2:7" ht="20.100000000000001" customHeight="1" x14ac:dyDescent="0.25">
      <c r="B31" s="92" t="s">
        <v>9</v>
      </c>
      <c r="C31" s="92"/>
      <c r="D31" s="92"/>
      <c r="E31" s="92"/>
      <c r="F31" s="36">
        <v>176662.16</v>
      </c>
      <c r="G31" s="38">
        <f t="shared" si="0"/>
        <v>3.9835191404616479E-4</v>
      </c>
    </row>
    <row r="32" spans="2:7" ht="20.100000000000001" customHeight="1" x14ac:dyDescent="0.25">
      <c r="B32" s="87" t="s">
        <v>4</v>
      </c>
      <c r="C32" s="87"/>
      <c r="D32" s="87"/>
      <c r="E32" s="87"/>
      <c r="F32" s="25">
        <f>SUM(F28:F31)</f>
        <v>443482643.79000002</v>
      </c>
      <c r="G32" s="26">
        <f>SUM(G28:G31)</f>
        <v>0.99999999999999989</v>
      </c>
    </row>
    <row r="33" ht="20.100000000000001" customHeight="1" x14ac:dyDescent="0.25"/>
    <row r="34" ht="20.100000000000001" customHeight="1" x14ac:dyDescent="0.25"/>
    <row r="35" ht="20.100000000000001" customHeight="1" x14ac:dyDescent="0.25"/>
    <row r="36" ht="20.100000000000001" customHeight="1" x14ac:dyDescent="0.25"/>
    <row r="37" ht="20.100000000000001" customHeight="1" x14ac:dyDescent="0.25"/>
    <row r="38" ht="20.100000000000001" customHeight="1" x14ac:dyDescent="0.25"/>
    <row r="39" ht="20.100000000000001" customHeight="1" x14ac:dyDescent="0.25"/>
    <row r="40" ht="20.100000000000001" customHeight="1" x14ac:dyDescent="0.25"/>
    <row r="41" ht="20.100000000000001" customHeight="1" x14ac:dyDescent="0.25"/>
    <row r="42" ht="20.100000000000001" customHeight="1" x14ac:dyDescent="0.25"/>
    <row r="43" ht="20.100000000000001" customHeight="1" x14ac:dyDescent="0.25"/>
    <row r="44" ht="20.100000000000001" customHeight="1" x14ac:dyDescent="0.25"/>
    <row r="45" ht="20.100000000000001" customHeight="1" x14ac:dyDescent="0.25"/>
    <row r="46" ht="20.100000000000001" customHeight="1" x14ac:dyDescent="0.25"/>
    <row r="47" ht="20.100000000000001" customHeight="1" x14ac:dyDescent="0.25"/>
    <row r="48" ht="20.100000000000001" customHeight="1" x14ac:dyDescent="0.25"/>
    <row r="49" ht="20.100000000000001" customHeight="1" x14ac:dyDescent="0.25"/>
    <row r="50" ht="20.100000000000001" customHeight="1" x14ac:dyDescent="0.25"/>
    <row r="51" ht="20.100000000000001" customHeight="1" x14ac:dyDescent="0.25"/>
    <row r="52" ht="20.100000000000001" customHeight="1" x14ac:dyDescent="0.25"/>
    <row r="53" ht="20.100000000000001" customHeight="1" x14ac:dyDescent="0.25"/>
  </sheetData>
  <sheetProtection algorithmName="SHA-512" hashValue="FVIlGyj4VXFKLm8pV2UWxaXOslt/Qh9frfkeU7jear4QCNlENgnkjXC68oxf/OSwoqk1EB4YD4hn1Bz+v0q1Cw==" saltValue="Mqc6A7hxQf3pclSYhqtb5A==" spinCount="100000" sheet="1" objects="1" scenarios="1"/>
  <mergeCells count="19">
    <mergeCell ref="B32:E32"/>
    <mergeCell ref="B22:E22"/>
    <mergeCell ref="B25:F25"/>
    <mergeCell ref="B28:E28"/>
    <mergeCell ref="B29:E29"/>
    <mergeCell ref="B30:E30"/>
    <mergeCell ref="B31:E31"/>
    <mergeCell ref="B21:E21"/>
    <mergeCell ref="B8:E8"/>
    <mergeCell ref="B9:E9"/>
    <mergeCell ref="B10:E10"/>
    <mergeCell ref="B11:E11"/>
    <mergeCell ref="B12:E12"/>
    <mergeCell ref="B15:E15"/>
    <mergeCell ref="B16:E16"/>
    <mergeCell ref="B17:E17"/>
    <mergeCell ref="B18:E18"/>
    <mergeCell ref="B19:E19"/>
    <mergeCell ref="B20:E20"/>
  </mergeCells>
  <pageMargins left="0.7" right="0.7" top="0.78740157499999996" bottom="0.78740157499999996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3AA354-70E2-4635-AB8C-89929D33C428}">
  <dimension ref="B2:H53"/>
  <sheetViews>
    <sheetView workbookViewId="0">
      <selection activeCell="G27" sqref="G27"/>
    </sheetView>
  </sheetViews>
  <sheetFormatPr defaultColWidth="8.85546875" defaultRowHeight="15" x14ac:dyDescent="0.25"/>
  <cols>
    <col min="1" max="1" width="2.85546875" style="48" customWidth="1"/>
    <col min="2" max="5" width="15.85546875" style="48" customWidth="1"/>
    <col min="6" max="6" width="20.85546875" style="48" customWidth="1"/>
    <col min="7" max="8" width="17.42578125" style="48" bestFit="1" customWidth="1"/>
    <col min="9" max="16384" width="8.85546875" style="48"/>
  </cols>
  <sheetData>
    <row r="2" spans="2:8" ht="18.75" x14ac:dyDescent="0.3">
      <c r="B2" s="47"/>
      <c r="D2" s="47"/>
      <c r="E2" s="47" t="s">
        <v>13</v>
      </c>
    </row>
    <row r="4" spans="2:8" ht="20.100000000000001" customHeight="1" x14ac:dyDescent="0.25">
      <c r="B4" s="49"/>
      <c r="C4" s="50"/>
      <c r="D4" s="49"/>
      <c r="E4" s="49" t="s">
        <v>14</v>
      </c>
      <c r="F4" s="50"/>
    </row>
    <row r="5" spans="2:8" ht="20.100000000000001" customHeight="1" x14ac:dyDescent="0.25">
      <c r="B5" s="51"/>
      <c r="C5" s="52"/>
      <c r="D5" s="51"/>
      <c r="E5" s="53" t="s">
        <v>16</v>
      </c>
      <c r="F5" s="54" t="s">
        <v>15</v>
      </c>
    </row>
    <row r="6" spans="2:8" ht="20.100000000000001" customHeight="1" x14ac:dyDescent="0.25">
      <c r="B6" s="51"/>
      <c r="C6" s="55"/>
      <c r="D6" s="51"/>
      <c r="E6" s="53" t="s">
        <v>17</v>
      </c>
      <c r="F6" s="56">
        <v>44043</v>
      </c>
    </row>
    <row r="7" spans="2:8" ht="20.100000000000001" customHeight="1" x14ac:dyDescent="0.25">
      <c r="B7" s="57"/>
      <c r="C7" s="58"/>
      <c r="D7" s="50"/>
      <c r="E7" s="58"/>
      <c r="F7" s="58"/>
    </row>
    <row r="8" spans="2:8" ht="20.100000000000001" customHeight="1" x14ac:dyDescent="0.25">
      <c r="B8" s="92" t="s">
        <v>0</v>
      </c>
      <c r="C8" s="92"/>
      <c r="D8" s="92"/>
      <c r="E8" s="92"/>
      <c r="F8" s="33">
        <v>0.97009999999999996</v>
      </c>
    </row>
    <row r="9" spans="2:8" ht="20.100000000000001" customHeight="1" x14ac:dyDescent="0.25">
      <c r="B9" s="92" t="s">
        <v>10</v>
      </c>
      <c r="C9" s="92"/>
      <c r="D9" s="92"/>
      <c r="E9" s="92"/>
      <c r="F9" s="34">
        <v>274840102.49000001</v>
      </c>
    </row>
    <row r="10" spans="2:8" ht="20.100000000000001" customHeight="1" x14ac:dyDescent="0.25">
      <c r="B10" s="92" t="s">
        <v>1</v>
      </c>
      <c r="C10" s="92"/>
      <c r="D10" s="92"/>
      <c r="E10" s="92"/>
      <c r="F10" s="35">
        <v>283299038</v>
      </c>
      <c r="G10" s="59"/>
      <c r="H10" s="60"/>
    </row>
    <row r="11" spans="2:8" ht="20.100000000000001" customHeight="1" x14ac:dyDescent="0.25">
      <c r="B11" s="92" t="s">
        <v>11</v>
      </c>
      <c r="C11" s="92"/>
      <c r="D11" s="92"/>
      <c r="E11" s="92"/>
      <c r="F11" s="35">
        <f>F10+F12</f>
        <v>423299038</v>
      </c>
    </row>
    <row r="12" spans="2:8" ht="20.100000000000001" customHeight="1" x14ac:dyDescent="0.25">
      <c r="B12" s="92" t="s">
        <v>12</v>
      </c>
      <c r="C12" s="92"/>
      <c r="D12" s="92"/>
      <c r="E12" s="92"/>
      <c r="F12" s="35">
        <f>'30.6.2020'!F12+F16</f>
        <v>140000000</v>
      </c>
    </row>
    <row r="13" spans="2:8" ht="20.100000000000001" customHeight="1" x14ac:dyDescent="0.25">
      <c r="B13" s="61"/>
      <c r="C13" s="62"/>
      <c r="D13" s="62"/>
      <c r="E13" s="62"/>
    </row>
    <row r="14" spans="2:8" ht="20.100000000000001" customHeight="1" x14ac:dyDescent="0.25">
      <c r="B14" s="57" t="s">
        <v>34</v>
      </c>
      <c r="C14" s="57"/>
      <c r="D14" s="63"/>
      <c r="E14" s="63"/>
      <c r="F14" s="64"/>
    </row>
    <row r="15" spans="2:8" ht="20.100000000000001" customHeight="1" x14ac:dyDescent="0.25">
      <c r="B15" s="91" t="s">
        <v>25</v>
      </c>
      <c r="C15" s="91"/>
      <c r="D15" s="91"/>
      <c r="E15" s="91"/>
      <c r="F15" s="46">
        <v>49832019</v>
      </c>
      <c r="G15" s="65"/>
      <c r="H15" s="60"/>
    </row>
    <row r="16" spans="2:8" ht="20.100000000000001" customHeight="1" x14ac:dyDescent="0.25">
      <c r="B16" s="91" t="s">
        <v>26</v>
      </c>
      <c r="C16" s="91"/>
      <c r="D16" s="91"/>
      <c r="E16" s="91"/>
      <c r="F16" s="42">
        <v>30000000</v>
      </c>
    </row>
    <row r="17" spans="2:7" ht="20.100000000000001" customHeight="1" x14ac:dyDescent="0.25">
      <c r="B17" s="91" t="s">
        <v>27</v>
      </c>
      <c r="C17" s="91"/>
      <c r="D17" s="91"/>
      <c r="E17" s="91"/>
      <c r="F17" s="42">
        <f>F15-F16</f>
        <v>19832019</v>
      </c>
    </row>
    <row r="18" spans="2:7" ht="20.100000000000001" customHeight="1" x14ac:dyDescent="0.25">
      <c r="B18" s="91" t="s">
        <v>2</v>
      </c>
      <c r="C18" s="91"/>
      <c r="D18" s="91"/>
      <c r="E18" s="91"/>
      <c r="F18" s="44">
        <f>F15*'30.6.2020'!$F$8</f>
        <v>48028099.912199996</v>
      </c>
    </row>
    <row r="19" spans="2:7" ht="20.100000000000001" customHeight="1" x14ac:dyDescent="0.25">
      <c r="B19" s="91" t="s">
        <v>3</v>
      </c>
      <c r="C19" s="91"/>
      <c r="D19" s="91"/>
      <c r="E19" s="91"/>
      <c r="F19" s="43">
        <f>F16*'30.6.2020'!$F$8</f>
        <v>28914000</v>
      </c>
    </row>
    <row r="20" spans="2:7" ht="20.100000000000001" customHeight="1" x14ac:dyDescent="0.25">
      <c r="B20" s="91" t="s">
        <v>6</v>
      </c>
      <c r="C20" s="91"/>
      <c r="D20" s="91"/>
      <c r="E20" s="91"/>
      <c r="F20" s="44">
        <f>F18-F19</f>
        <v>19114099.912199996</v>
      </c>
    </row>
    <row r="21" spans="2:7" ht="20.100000000000001" customHeight="1" x14ac:dyDescent="0.25">
      <c r="B21" s="91" t="s">
        <v>21</v>
      </c>
      <c r="C21" s="91"/>
      <c r="D21" s="91"/>
      <c r="E21" s="91"/>
      <c r="F21" s="44">
        <v>0</v>
      </c>
    </row>
    <row r="22" spans="2:7" ht="20.100000000000001" customHeight="1" x14ac:dyDescent="0.25">
      <c r="B22" s="91" t="s">
        <v>22</v>
      </c>
      <c r="C22" s="91"/>
      <c r="D22" s="91"/>
      <c r="E22" s="91"/>
      <c r="F22" s="44">
        <v>0</v>
      </c>
    </row>
    <row r="23" spans="2:7" ht="20.100000000000001" customHeight="1" x14ac:dyDescent="0.25">
      <c r="B23" s="66" t="s">
        <v>19</v>
      </c>
      <c r="C23" s="67"/>
      <c r="D23" s="63"/>
      <c r="E23" s="63"/>
      <c r="F23" s="50"/>
    </row>
    <row r="24" spans="2:7" ht="20.100000000000001" customHeight="1" x14ac:dyDescent="0.25">
      <c r="B24" s="66" t="s">
        <v>20</v>
      </c>
      <c r="C24" s="67"/>
      <c r="D24" s="63"/>
      <c r="E24" s="63"/>
      <c r="F24" s="50"/>
    </row>
    <row r="25" spans="2:7" ht="20.100000000000001" customHeight="1" x14ac:dyDescent="0.25">
      <c r="B25" s="93" t="s">
        <v>24</v>
      </c>
      <c r="C25" s="93"/>
      <c r="D25" s="93"/>
      <c r="E25" s="93"/>
      <c r="F25" s="93"/>
    </row>
    <row r="26" spans="2:7" ht="20.100000000000001" customHeight="1" x14ac:dyDescent="0.25">
      <c r="B26" s="61"/>
      <c r="C26" s="62"/>
      <c r="D26" s="62"/>
      <c r="E26" s="62"/>
    </row>
    <row r="27" spans="2:7" ht="20.100000000000001" customHeight="1" x14ac:dyDescent="0.25">
      <c r="B27" s="68" t="s">
        <v>23</v>
      </c>
      <c r="C27" s="62"/>
      <c r="D27" s="62"/>
      <c r="E27" s="62"/>
    </row>
    <row r="28" spans="2:7" ht="20.100000000000001" customHeight="1" x14ac:dyDescent="0.25">
      <c r="B28" s="92" t="s">
        <v>5</v>
      </c>
      <c r="C28" s="92"/>
      <c r="D28" s="92"/>
      <c r="E28" s="92"/>
      <c r="F28" s="36">
        <v>105023278.86</v>
      </c>
      <c r="G28" s="37">
        <f>F28/F$32</f>
        <v>0.22847802843251316</v>
      </c>
    </row>
    <row r="29" spans="2:7" ht="20.100000000000001" customHeight="1" x14ac:dyDescent="0.25">
      <c r="B29" s="92" t="s">
        <v>8</v>
      </c>
      <c r="C29" s="92"/>
      <c r="D29" s="92"/>
      <c r="E29" s="92"/>
      <c r="F29" s="36">
        <v>155038758.53999999</v>
      </c>
      <c r="G29" s="37">
        <f t="shared" ref="G29:G31" si="0">F29/F$32</f>
        <v>0.33728664983944934</v>
      </c>
    </row>
    <row r="30" spans="2:7" ht="20.100000000000001" customHeight="1" x14ac:dyDescent="0.25">
      <c r="B30" s="92" t="s">
        <v>7</v>
      </c>
      <c r="C30" s="92"/>
      <c r="D30" s="92"/>
      <c r="E30" s="92"/>
      <c r="F30" s="36">
        <v>196392000</v>
      </c>
      <c r="G30" s="37">
        <f t="shared" si="0"/>
        <v>0.42725058146140349</v>
      </c>
    </row>
    <row r="31" spans="2:7" ht="20.100000000000001" customHeight="1" x14ac:dyDescent="0.25">
      <c r="B31" s="92" t="s">
        <v>9</v>
      </c>
      <c r="C31" s="92"/>
      <c r="D31" s="92"/>
      <c r="E31" s="92"/>
      <c r="F31" s="36">
        <v>3210638.37</v>
      </c>
      <c r="G31" s="38">
        <f t="shared" si="0"/>
        <v>6.9847402666340418E-3</v>
      </c>
    </row>
    <row r="32" spans="2:7" ht="20.100000000000001" customHeight="1" x14ac:dyDescent="0.25">
      <c r="B32" s="87" t="s">
        <v>4</v>
      </c>
      <c r="C32" s="87"/>
      <c r="D32" s="87"/>
      <c r="E32" s="87"/>
      <c r="F32" s="25">
        <f>SUM(F28:F31)</f>
        <v>459664675.76999998</v>
      </c>
      <c r="G32" s="26">
        <f>SUM(G28:G31)</f>
        <v>1</v>
      </c>
    </row>
    <row r="33" ht="20.100000000000001" customHeight="1" x14ac:dyDescent="0.25"/>
    <row r="34" ht="20.100000000000001" customHeight="1" x14ac:dyDescent="0.25"/>
    <row r="35" ht="20.100000000000001" customHeight="1" x14ac:dyDescent="0.25"/>
    <row r="36" ht="20.100000000000001" customHeight="1" x14ac:dyDescent="0.25"/>
    <row r="37" ht="20.100000000000001" customHeight="1" x14ac:dyDescent="0.25"/>
    <row r="38" ht="20.100000000000001" customHeight="1" x14ac:dyDescent="0.25"/>
    <row r="39" ht="20.100000000000001" customHeight="1" x14ac:dyDescent="0.25"/>
    <row r="40" ht="20.100000000000001" customHeight="1" x14ac:dyDescent="0.25"/>
    <row r="41" ht="20.100000000000001" customHeight="1" x14ac:dyDescent="0.25"/>
    <row r="42" ht="20.100000000000001" customHeight="1" x14ac:dyDescent="0.25"/>
    <row r="43" ht="20.100000000000001" customHeight="1" x14ac:dyDescent="0.25"/>
    <row r="44" ht="20.100000000000001" customHeight="1" x14ac:dyDescent="0.25"/>
    <row r="45" ht="20.100000000000001" customHeight="1" x14ac:dyDescent="0.25"/>
    <row r="46" ht="20.100000000000001" customHeight="1" x14ac:dyDescent="0.25"/>
    <row r="47" ht="20.100000000000001" customHeight="1" x14ac:dyDescent="0.25"/>
    <row r="48" ht="20.100000000000001" customHeight="1" x14ac:dyDescent="0.25"/>
    <row r="49" ht="20.100000000000001" customHeight="1" x14ac:dyDescent="0.25"/>
    <row r="50" ht="20.100000000000001" customHeight="1" x14ac:dyDescent="0.25"/>
    <row r="51" ht="20.100000000000001" customHeight="1" x14ac:dyDescent="0.25"/>
    <row r="52" ht="20.100000000000001" customHeight="1" x14ac:dyDescent="0.25"/>
    <row r="53" ht="20.100000000000001" customHeight="1" x14ac:dyDescent="0.25"/>
  </sheetData>
  <sheetProtection algorithmName="SHA-512" hashValue="HW741HI/tc8qlXi2H2x5ksqbC9U0wsnCXWG2HHQhucW9GYAFD2/lUfzUI7Oed6DJ5QPZb2NMwsexHnO45CWrrA==" saltValue="RInwaHrKGd5KvORvPMot5w==" spinCount="100000" sheet="1" objects="1" scenarios="1"/>
  <mergeCells count="19">
    <mergeCell ref="B32:E32"/>
    <mergeCell ref="B22:E22"/>
    <mergeCell ref="B25:F25"/>
    <mergeCell ref="B28:E28"/>
    <mergeCell ref="B29:E29"/>
    <mergeCell ref="B30:E30"/>
    <mergeCell ref="B31:E31"/>
    <mergeCell ref="B21:E21"/>
    <mergeCell ref="B8:E8"/>
    <mergeCell ref="B9:E9"/>
    <mergeCell ref="B10:E10"/>
    <mergeCell ref="B11:E11"/>
    <mergeCell ref="B12:E12"/>
    <mergeCell ref="B15:E15"/>
    <mergeCell ref="B16:E16"/>
    <mergeCell ref="B17:E17"/>
    <mergeCell ref="B18:E18"/>
    <mergeCell ref="B19:E19"/>
    <mergeCell ref="B20:E20"/>
  </mergeCells>
  <printOptions horizontalCentered="1"/>
  <pageMargins left="0.19685039370078741" right="0.19685039370078741" top="0.59055118110236227" bottom="0.31496062992125984" header="0.31496062992125984" footer="0.31496062992125984"/>
  <pageSetup paperSize="9" scale="8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C4F102-1851-4A30-B9C9-928F8921A6FC}">
  <dimension ref="B2:H53"/>
  <sheetViews>
    <sheetView workbookViewId="0">
      <selection activeCell="G27" sqref="G27"/>
    </sheetView>
  </sheetViews>
  <sheetFormatPr defaultColWidth="8.85546875" defaultRowHeight="15" x14ac:dyDescent="0.25"/>
  <cols>
    <col min="1" max="1" width="2.85546875" style="48" customWidth="1"/>
    <col min="2" max="5" width="15.85546875" style="48" customWidth="1"/>
    <col min="6" max="6" width="20.85546875" style="48" customWidth="1"/>
    <col min="7" max="8" width="17.42578125" style="48" bestFit="1" customWidth="1"/>
    <col min="9" max="10" width="8.85546875" style="48"/>
    <col min="11" max="11" width="12" style="48" bestFit="1" customWidth="1"/>
    <col min="12" max="16384" width="8.85546875" style="48"/>
  </cols>
  <sheetData>
    <row r="2" spans="2:8" ht="18.75" x14ac:dyDescent="0.3">
      <c r="B2" s="47"/>
      <c r="D2" s="47"/>
      <c r="E2" s="47" t="s">
        <v>13</v>
      </c>
    </row>
    <row r="4" spans="2:8" ht="20.100000000000001" customHeight="1" x14ac:dyDescent="0.25">
      <c r="B4" s="49"/>
      <c r="C4" s="50"/>
      <c r="D4" s="49"/>
      <c r="E4" s="49" t="s">
        <v>14</v>
      </c>
      <c r="F4" s="50"/>
    </row>
    <row r="5" spans="2:8" ht="20.100000000000001" customHeight="1" x14ac:dyDescent="0.25">
      <c r="B5" s="51"/>
      <c r="C5" s="52"/>
      <c r="D5" s="51"/>
      <c r="E5" s="53" t="s">
        <v>16</v>
      </c>
      <c r="F5" s="54" t="s">
        <v>15</v>
      </c>
    </row>
    <row r="6" spans="2:8" ht="20.100000000000001" customHeight="1" x14ac:dyDescent="0.25">
      <c r="B6" s="51"/>
      <c r="C6" s="55"/>
      <c r="D6" s="51"/>
      <c r="E6" s="53" t="s">
        <v>17</v>
      </c>
      <c r="F6" s="56">
        <v>44074</v>
      </c>
    </row>
    <row r="7" spans="2:8" ht="20.100000000000001" customHeight="1" x14ac:dyDescent="0.25">
      <c r="B7" s="57"/>
      <c r="C7" s="58"/>
      <c r="D7" s="50"/>
      <c r="E7" s="58"/>
      <c r="F7" s="58"/>
    </row>
    <row r="8" spans="2:8" ht="20.100000000000001" customHeight="1" x14ac:dyDescent="0.25">
      <c r="B8" s="92" t="s">
        <v>0</v>
      </c>
      <c r="C8" s="92"/>
      <c r="D8" s="92"/>
      <c r="E8" s="92"/>
      <c r="F8" s="14">
        <v>0.95809999999999995</v>
      </c>
      <c r="H8" s="70"/>
    </row>
    <row r="9" spans="2:8" ht="20.100000000000001" customHeight="1" x14ac:dyDescent="0.25">
      <c r="B9" s="92" t="s">
        <v>10</v>
      </c>
      <c r="C9" s="92"/>
      <c r="D9" s="92"/>
      <c r="E9" s="92"/>
      <c r="F9" s="15">
        <v>280583630.74000001</v>
      </c>
    </row>
    <row r="10" spans="2:8" ht="20.100000000000001" customHeight="1" x14ac:dyDescent="0.25">
      <c r="B10" s="92" t="s">
        <v>1</v>
      </c>
      <c r="C10" s="92"/>
      <c r="D10" s="92"/>
      <c r="E10" s="92"/>
      <c r="F10" s="69">
        <v>292844548</v>
      </c>
      <c r="G10" s="59"/>
      <c r="H10" s="60"/>
    </row>
    <row r="11" spans="2:8" ht="20.100000000000001" customHeight="1" x14ac:dyDescent="0.25">
      <c r="B11" s="92" t="s">
        <v>11</v>
      </c>
      <c r="C11" s="92"/>
      <c r="D11" s="92"/>
      <c r="E11" s="92"/>
      <c r="F11" s="69">
        <f>F10+F12</f>
        <v>432844548</v>
      </c>
    </row>
    <row r="12" spans="2:8" ht="20.100000000000001" customHeight="1" x14ac:dyDescent="0.25">
      <c r="B12" s="92" t="s">
        <v>12</v>
      </c>
      <c r="C12" s="92"/>
      <c r="D12" s="92"/>
      <c r="E12" s="92"/>
      <c r="F12" s="35">
        <f>'31.7.2020'!F12+F16</f>
        <v>140000000</v>
      </c>
    </row>
    <row r="13" spans="2:8" ht="20.100000000000001" customHeight="1" x14ac:dyDescent="0.25">
      <c r="B13" s="61"/>
      <c r="C13" s="62"/>
      <c r="D13" s="62"/>
      <c r="E13" s="62"/>
    </row>
    <row r="14" spans="2:8" ht="20.100000000000001" customHeight="1" x14ac:dyDescent="0.25">
      <c r="B14" s="57" t="s">
        <v>35</v>
      </c>
      <c r="C14" s="57"/>
      <c r="D14" s="63"/>
      <c r="E14" s="63"/>
      <c r="F14" s="64"/>
    </row>
    <row r="15" spans="2:8" ht="20.100000000000001" customHeight="1" x14ac:dyDescent="0.25">
      <c r="B15" s="91" t="s">
        <v>25</v>
      </c>
      <c r="C15" s="91"/>
      <c r="D15" s="91"/>
      <c r="E15" s="91"/>
      <c r="F15" s="46">
        <v>9545510</v>
      </c>
      <c r="G15" s="65"/>
      <c r="H15" s="60"/>
    </row>
    <row r="16" spans="2:8" ht="20.100000000000001" customHeight="1" x14ac:dyDescent="0.25">
      <c r="B16" s="91" t="s">
        <v>26</v>
      </c>
      <c r="C16" s="91"/>
      <c r="D16" s="91"/>
      <c r="E16" s="91"/>
      <c r="F16" s="42">
        <v>0</v>
      </c>
    </row>
    <row r="17" spans="2:8" ht="20.100000000000001" customHeight="1" x14ac:dyDescent="0.25">
      <c r="B17" s="91" t="s">
        <v>27</v>
      </c>
      <c r="C17" s="91"/>
      <c r="D17" s="91"/>
      <c r="E17" s="91"/>
      <c r="F17" s="42">
        <f>F15-F16</f>
        <v>9545510</v>
      </c>
    </row>
    <row r="18" spans="2:8" ht="20.100000000000001" customHeight="1" x14ac:dyDescent="0.25">
      <c r="B18" s="91" t="s">
        <v>2</v>
      </c>
      <c r="C18" s="91"/>
      <c r="D18" s="91"/>
      <c r="E18" s="91"/>
      <c r="F18" s="44">
        <f>F15*'31.7.2020'!F8</f>
        <v>9260099.2510000002</v>
      </c>
    </row>
    <row r="19" spans="2:8" ht="20.100000000000001" customHeight="1" x14ac:dyDescent="0.25">
      <c r="B19" s="91" t="s">
        <v>3</v>
      </c>
      <c r="C19" s="91"/>
      <c r="D19" s="91"/>
      <c r="E19" s="91"/>
      <c r="F19" s="43">
        <f>F16*'30.6.2020'!$F$8</f>
        <v>0</v>
      </c>
    </row>
    <row r="20" spans="2:8" ht="20.100000000000001" customHeight="1" x14ac:dyDescent="0.25">
      <c r="B20" s="91" t="s">
        <v>6</v>
      </c>
      <c r="C20" s="91"/>
      <c r="D20" s="91"/>
      <c r="E20" s="91"/>
      <c r="F20" s="44">
        <f>F18-F19</f>
        <v>9260099.2510000002</v>
      </c>
    </row>
    <row r="21" spans="2:8" ht="20.100000000000001" customHeight="1" x14ac:dyDescent="0.25">
      <c r="B21" s="91" t="s">
        <v>21</v>
      </c>
      <c r="C21" s="91"/>
      <c r="D21" s="91"/>
      <c r="E21" s="91"/>
      <c r="F21" s="44">
        <v>0</v>
      </c>
    </row>
    <row r="22" spans="2:8" ht="20.100000000000001" customHeight="1" x14ac:dyDescent="0.25">
      <c r="B22" s="91" t="s">
        <v>22</v>
      </c>
      <c r="C22" s="91"/>
      <c r="D22" s="91"/>
      <c r="E22" s="91"/>
      <c r="F22" s="44">
        <v>0</v>
      </c>
    </row>
    <row r="23" spans="2:8" ht="20.100000000000001" customHeight="1" x14ac:dyDescent="0.25">
      <c r="B23" s="66" t="s">
        <v>19</v>
      </c>
      <c r="C23" s="67"/>
      <c r="D23" s="63"/>
      <c r="E23" s="63"/>
      <c r="F23" s="50"/>
    </row>
    <row r="24" spans="2:8" ht="20.100000000000001" customHeight="1" x14ac:dyDescent="0.25">
      <c r="B24" s="66" t="s">
        <v>20</v>
      </c>
      <c r="C24" s="67"/>
      <c r="D24" s="63"/>
      <c r="E24" s="63"/>
      <c r="F24" s="50"/>
    </row>
    <row r="25" spans="2:8" ht="20.100000000000001" customHeight="1" x14ac:dyDescent="0.25">
      <c r="B25" s="93" t="s">
        <v>24</v>
      </c>
      <c r="C25" s="93"/>
      <c r="D25" s="93"/>
      <c r="E25" s="93"/>
      <c r="F25" s="93"/>
    </row>
    <row r="26" spans="2:8" ht="20.100000000000001" customHeight="1" x14ac:dyDescent="0.25">
      <c r="B26" s="61"/>
      <c r="C26" s="62"/>
      <c r="D26" s="62"/>
      <c r="E26" s="62"/>
    </row>
    <row r="27" spans="2:8" ht="20.100000000000001" customHeight="1" x14ac:dyDescent="0.25">
      <c r="B27" s="68" t="s">
        <v>23</v>
      </c>
      <c r="C27" s="62"/>
      <c r="D27" s="62"/>
      <c r="E27" s="62"/>
    </row>
    <row r="28" spans="2:8" ht="20.100000000000001" customHeight="1" x14ac:dyDescent="0.25">
      <c r="B28" s="92" t="s">
        <v>5</v>
      </c>
      <c r="C28" s="92"/>
      <c r="D28" s="92"/>
      <c r="E28" s="92"/>
      <c r="F28" s="36">
        <v>70699446.140000001</v>
      </c>
      <c r="G28" s="37">
        <f>F28/F$32</f>
        <v>0.16657123838750829</v>
      </c>
      <c r="H28" s="65"/>
    </row>
    <row r="29" spans="2:8" ht="20.100000000000001" customHeight="1" x14ac:dyDescent="0.25">
      <c r="B29" s="92" t="s">
        <v>8</v>
      </c>
      <c r="C29" s="92"/>
      <c r="D29" s="92"/>
      <c r="E29" s="92"/>
      <c r="F29" s="36">
        <v>155697841.75999999</v>
      </c>
      <c r="G29" s="37">
        <f t="shared" ref="G29:G31" si="0">F29/F$32</f>
        <v>0.36683147792797549</v>
      </c>
      <c r="H29" s="65"/>
    </row>
    <row r="30" spans="2:8" ht="20.100000000000001" customHeight="1" x14ac:dyDescent="0.25">
      <c r="B30" s="92" t="s">
        <v>7</v>
      </c>
      <c r="C30" s="92"/>
      <c r="D30" s="92"/>
      <c r="E30" s="92"/>
      <c r="F30" s="36">
        <v>197493000</v>
      </c>
      <c r="G30" s="37">
        <f t="shared" si="0"/>
        <v>0.4653028471782053</v>
      </c>
      <c r="H30" s="65"/>
    </row>
    <row r="31" spans="2:8" ht="20.100000000000001" customHeight="1" x14ac:dyDescent="0.25">
      <c r="B31" s="92" t="s">
        <v>9</v>
      </c>
      <c r="C31" s="92"/>
      <c r="D31" s="92"/>
      <c r="E31" s="92"/>
      <c r="F31" s="36">
        <v>549410.24</v>
      </c>
      <c r="G31" s="37">
        <f t="shared" si="0"/>
        <v>1.2944365063109128E-3</v>
      </c>
      <c r="H31" s="65"/>
    </row>
    <row r="32" spans="2:8" ht="20.100000000000001" customHeight="1" x14ac:dyDescent="0.25">
      <c r="B32" s="87" t="s">
        <v>4</v>
      </c>
      <c r="C32" s="87"/>
      <c r="D32" s="87"/>
      <c r="E32" s="87"/>
      <c r="F32" s="25">
        <f>SUM(F28:F31)</f>
        <v>424439698.13999999</v>
      </c>
      <c r="G32" s="26">
        <f>SUM(G28:G31)</f>
        <v>0.99999999999999989</v>
      </c>
      <c r="H32" s="65"/>
    </row>
    <row r="33" spans="8:8" ht="20.100000000000001" customHeight="1" x14ac:dyDescent="0.25">
      <c r="H33" s="65"/>
    </row>
    <row r="34" spans="8:8" ht="20.100000000000001" customHeight="1" x14ac:dyDescent="0.25"/>
    <row r="35" spans="8:8" ht="20.100000000000001" customHeight="1" x14ac:dyDescent="0.25"/>
    <row r="36" spans="8:8" ht="20.100000000000001" customHeight="1" x14ac:dyDescent="0.25"/>
    <row r="37" spans="8:8" ht="20.100000000000001" customHeight="1" x14ac:dyDescent="0.25"/>
    <row r="38" spans="8:8" ht="20.100000000000001" customHeight="1" x14ac:dyDescent="0.25"/>
    <row r="39" spans="8:8" ht="20.100000000000001" customHeight="1" x14ac:dyDescent="0.25"/>
    <row r="40" spans="8:8" ht="20.100000000000001" customHeight="1" x14ac:dyDescent="0.25"/>
    <row r="41" spans="8:8" ht="20.100000000000001" customHeight="1" x14ac:dyDescent="0.25"/>
    <row r="42" spans="8:8" ht="20.100000000000001" customHeight="1" x14ac:dyDescent="0.25"/>
    <row r="43" spans="8:8" ht="20.100000000000001" customHeight="1" x14ac:dyDescent="0.25"/>
    <row r="44" spans="8:8" ht="20.100000000000001" customHeight="1" x14ac:dyDescent="0.25"/>
    <row r="45" spans="8:8" ht="20.100000000000001" customHeight="1" x14ac:dyDescent="0.25"/>
    <row r="46" spans="8:8" ht="20.100000000000001" customHeight="1" x14ac:dyDescent="0.25"/>
    <row r="47" spans="8:8" ht="20.100000000000001" customHeight="1" x14ac:dyDescent="0.25"/>
    <row r="48" spans="8:8" ht="20.100000000000001" customHeight="1" x14ac:dyDescent="0.25"/>
    <row r="49" ht="20.100000000000001" customHeight="1" x14ac:dyDescent="0.25"/>
    <row r="50" ht="20.100000000000001" customHeight="1" x14ac:dyDescent="0.25"/>
    <row r="51" ht="20.100000000000001" customHeight="1" x14ac:dyDescent="0.25"/>
    <row r="52" ht="20.100000000000001" customHeight="1" x14ac:dyDescent="0.25"/>
    <row r="53" ht="20.100000000000001" customHeight="1" x14ac:dyDescent="0.25"/>
  </sheetData>
  <sheetProtection algorithmName="SHA-512" hashValue="hxOikw98LGN9N1Id8LqccPTVX9nmyQmgOf6F3ZkyLSyCYDjfFmYzQ/rjirHKkma1mg4XUa+Rc8gah9n4JVTHBQ==" saltValue="edKsCGDYfdTfTJLHUYZtNg==" spinCount="100000" sheet="1" objects="1" scenarios="1"/>
  <mergeCells count="19">
    <mergeCell ref="B32:E32"/>
    <mergeCell ref="B22:E22"/>
    <mergeCell ref="B25:F25"/>
    <mergeCell ref="B28:E28"/>
    <mergeCell ref="B29:E29"/>
    <mergeCell ref="B30:E30"/>
    <mergeCell ref="B31:E31"/>
    <mergeCell ref="B21:E21"/>
    <mergeCell ref="B8:E8"/>
    <mergeCell ref="B9:E9"/>
    <mergeCell ref="B10:E10"/>
    <mergeCell ref="B11:E11"/>
    <mergeCell ref="B12:E12"/>
    <mergeCell ref="B15:E15"/>
    <mergeCell ref="B16:E16"/>
    <mergeCell ref="B17:E17"/>
    <mergeCell ref="B18:E18"/>
    <mergeCell ref="B19:E19"/>
    <mergeCell ref="B20:E20"/>
  </mergeCells>
  <pageMargins left="0.7" right="0.7" top="0.78740157499999996" bottom="0.78740157499999996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r r a y O f S h e e t   x m l n s = " u r n : s c h e m a s - m i c r o s o f t - c o m . S i x F i n a n c i a l . F i n X L " / > 
</file>

<file path=customXml/itemProps1.xml><?xml version="1.0" encoding="utf-8"?>
<ds:datastoreItem xmlns:ds="http://schemas.openxmlformats.org/officeDocument/2006/customXml" ds:itemID="{90090CCD-4111-41E4-A372-A62BE8E15E9F}">
  <ds:schemaRefs>
    <ds:schemaRef ds:uri="urn:schemas-microsoft-com.SixFinancial.FinX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31</vt:i4>
      </vt:variant>
      <vt:variant>
        <vt:lpstr>Pojmenované oblasti</vt:lpstr>
      </vt:variant>
      <vt:variant>
        <vt:i4>1</vt:i4>
      </vt:variant>
    </vt:vector>
  </HeadingPairs>
  <TitlesOfParts>
    <vt:vector size="32" baseType="lpstr">
      <vt:lpstr>31.12.2019</vt:lpstr>
      <vt:lpstr>31.1.2020</vt:lpstr>
      <vt:lpstr>29.2.2020</vt:lpstr>
      <vt:lpstr>31.3.2020</vt:lpstr>
      <vt:lpstr>30.4.2020</vt:lpstr>
      <vt:lpstr>31.5.2020</vt:lpstr>
      <vt:lpstr>30.6.2020</vt:lpstr>
      <vt:lpstr>31.7.2020</vt:lpstr>
      <vt:lpstr>31.8.2020</vt:lpstr>
      <vt:lpstr>30.9.2020</vt:lpstr>
      <vt:lpstr>31.10.2020</vt:lpstr>
      <vt:lpstr>30.11.2020</vt:lpstr>
      <vt:lpstr>31.12.2020</vt:lpstr>
      <vt:lpstr>31.1.2021</vt:lpstr>
      <vt:lpstr>28.2.2021</vt:lpstr>
      <vt:lpstr>31.3.2021</vt:lpstr>
      <vt:lpstr>30.4.2021</vt:lpstr>
      <vt:lpstr>31.5.2021</vt:lpstr>
      <vt:lpstr>30.6.2021</vt:lpstr>
      <vt:lpstr>31.7.2021</vt:lpstr>
      <vt:lpstr>31.08.21</vt:lpstr>
      <vt:lpstr>30.9.2021</vt:lpstr>
      <vt:lpstr>31.10.2021</vt:lpstr>
      <vt:lpstr>30.11.2021</vt:lpstr>
      <vt:lpstr>31.12.2021</vt:lpstr>
      <vt:lpstr>31.1.2022</vt:lpstr>
      <vt:lpstr>28.2.2022</vt:lpstr>
      <vt:lpstr>31.3.2022</vt:lpstr>
      <vt:lpstr>30.4.2022</vt:lpstr>
      <vt:lpstr>31.5.2022</vt:lpstr>
      <vt:lpstr>30.6.2022</vt:lpstr>
      <vt:lpstr>'31.7.2020'!Oblast_tisku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Tereza Honzáková</dc:creator>
  <cp:lastModifiedBy>Jiří Salajka</cp:lastModifiedBy>
  <cp:lastPrinted>2021-09-21T07:14:51Z</cp:lastPrinted>
  <dcterms:created xsi:type="dcterms:W3CDTF">2020-07-03T09:34:55Z</dcterms:created>
  <dcterms:modified xsi:type="dcterms:W3CDTF">2022-07-19T13:18:26Z</dcterms:modified>
</cp:coreProperties>
</file>