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5" documentId="8_{CF464338-C063-4742-9D2D-75D809CF1C54}" xr6:coauthVersionLast="47" xr6:coauthVersionMax="47" xr10:uidLastSave="{5DD426BE-DD2F-4DE0-A863-181E75C67996}"/>
  <bookViews>
    <workbookView xWindow="5205" yWindow="10702" windowWidth="20715" windowHeight="13156" firstSheet="23" activeTab="29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08.21" sheetId="29" r:id="rId21"/>
    <sheet name="30.9.2021" sheetId="30" r:id="rId22"/>
    <sheet name="31.10.2021" sheetId="31" r:id="rId23"/>
    <sheet name="30.11.2021" sheetId="32" r:id="rId24"/>
    <sheet name="31.12.2021" sheetId="33" r:id="rId25"/>
    <sheet name="31.1.2022" sheetId="34" r:id="rId26"/>
    <sheet name="28.2.2022" sheetId="35" r:id="rId27"/>
    <sheet name="31.3.2022" sheetId="36" r:id="rId28"/>
    <sheet name="30.4.2022" sheetId="37" r:id="rId29"/>
    <sheet name="31.5.2022" sheetId="38" r:id="rId30"/>
    <sheet name="30.6.2022" sheetId="39" r:id="rId31"/>
  </sheet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9" l="1"/>
  <c r="G12" i="39" s="1"/>
  <c r="F15" i="38"/>
  <c r="G15" i="38" s="1"/>
  <c r="F15" i="37"/>
  <c r="G15" i="37" s="1"/>
  <c r="F15" i="36"/>
  <c r="G15" i="36" s="1"/>
  <c r="F15" i="35"/>
  <c r="F15" i="34"/>
  <c r="G15" i="34" s="1"/>
  <c r="G14" i="34"/>
  <c r="F15" i="33"/>
  <c r="G15" i="33" s="1"/>
  <c r="F17" i="32"/>
  <c r="F19" i="32"/>
  <c r="F18" i="32"/>
  <c r="F32" i="32"/>
  <c r="G31" i="32" s="1"/>
  <c r="G31" i="31"/>
  <c r="F32" i="31"/>
  <c r="G28" i="31" s="1"/>
  <c r="F18" i="31"/>
  <c r="F20" i="31" s="1"/>
  <c r="F19" i="31"/>
  <c r="F17" i="31"/>
  <c r="F31" i="30"/>
  <c r="G30" i="30" s="1"/>
  <c r="F18" i="30"/>
  <c r="F19" i="30"/>
  <c r="F17" i="30"/>
  <c r="F19" i="29"/>
  <c r="F18" i="29"/>
  <c r="F32" i="29"/>
  <c r="G29" i="29" s="1"/>
  <c r="F17" i="29"/>
  <c r="F18" i="28"/>
  <c r="F32" i="28"/>
  <c r="G29" i="28" s="1"/>
  <c r="F19" i="28"/>
  <c r="F17" i="28"/>
  <c r="F18" i="27"/>
  <c r="F19" i="27"/>
  <c r="F32" i="27"/>
  <c r="G28" i="27" s="1"/>
  <c r="F17" i="27"/>
  <c r="F32" i="26"/>
  <c r="G29" i="26" s="1"/>
  <c r="F17" i="26"/>
  <c r="F19" i="26"/>
  <c r="F18" i="26"/>
  <c r="F20" i="26" s="1"/>
  <c r="F19" i="25"/>
  <c r="F18" i="25"/>
  <c r="F32" i="25"/>
  <c r="G30" i="25" s="1"/>
  <c r="F17" i="25"/>
  <c r="F20" i="24"/>
  <c r="F19" i="24"/>
  <c r="F18" i="24"/>
  <c r="G15" i="39" l="1"/>
  <c r="G11" i="39"/>
  <c r="G13" i="39"/>
  <c r="G14" i="39"/>
  <c r="G11" i="38"/>
  <c r="G13" i="38"/>
  <c r="G14" i="38"/>
  <c r="G12" i="38"/>
  <c r="G14" i="37"/>
  <c r="G11" i="37"/>
  <c r="G12" i="37"/>
  <c r="G13" i="37"/>
  <c r="G11" i="36"/>
  <c r="G12" i="36"/>
  <c r="G13" i="36"/>
  <c r="G14" i="36"/>
  <c r="G15" i="35"/>
  <c r="G11" i="35"/>
  <c r="G12" i="35"/>
  <c r="G13" i="35"/>
  <c r="G14" i="35"/>
  <c r="G11" i="34"/>
  <c r="G12" i="34"/>
  <c r="G13" i="34"/>
  <c r="G13" i="33"/>
  <c r="G11" i="33"/>
  <c r="G14" i="33"/>
  <c r="G12" i="33"/>
  <c r="G28" i="26"/>
  <c r="G30" i="26"/>
  <c r="F20" i="29"/>
  <c r="G30" i="31"/>
  <c r="G32" i="31" s="1"/>
  <c r="F20" i="30"/>
  <c r="G29" i="31"/>
  <c r="G28" i="32"/>
  <c r="G29" i="32"/>
  <c r="F20" i="32"/>
  <c r="G30" i="32"/>
  <c r="G28" i="30"/>
  <c r="G29" i="30"/>
  <c r="G30" i="29"/>
  <c r="G31" i="29"/>
  <c r="G28" i="29"/>
  <c r="G30" i="28"/>
  <c r="G28" i="28"/>
  <c r="G31" i="28"/>
  <c r="F20" i="28"/>
  <c r="G29" i="27"/>
  <c r="G32" i="27" s="1"/>
  <c r="G30" i="27"/>
  <c r="G31" i="27"/>
  <c r="F20" i="27"/>
  <c r="G31" i="26"/>
  <c r="G32" i="26" s="1"/>
  <c r="G31" i="25"/>
  <c r="F20" i="25"/>
  <c r="G28" i="25"/>
  <c r="G29" i="25"/>
  <c r="F32" i="24"/>
  <c r="F17" i="24"/>
  <c r="F19" i="22"/>
  <c r="F18" i="22"/>
  <c r="G30" i="23"/>
  <c r="F32" i="23"/>
  <c r="G29" i="23" s="1"/>
  <c r="F18" i="23"/>
  <c r="F20" i="23" s="1"/>
  <c r="F19" i="23"/>
  <c r="G31" i="23" l="1"/>
  <c r="G32" i="32"/>
  <c r="G28" i="23"/>
  <c r="G29" i="24"/>
  <c r="G30" i="24"/>
  <c r="G31" i="24"/>
  <c r="G28" i="24"/>
  <c r="G32" i="24" s="1"/>
  <c r="G31" i="30"/>
  <c r="G32" i="29"/>
  <c r="G32" i="28"/>
  <c r="G32" i="25"/>
  <c r="F17" i="23"/>
  <c r="F32" i="22" l="1"/>
  <c r="F17" i="22" l="1"/>
  <c r="G31" i="22"/>
  <c r="F20" i="22"/>
  <c r="F32" i="21"/>
  <c r="F32" i="20"/>
  <c r="G32" i="23" l="1"/>
  <c r="G28" i="22"/>
  <c r="G29" i="22"/>
  <c r="G30" i="22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G32" i="21" l="1"/>
  <c r="F17" i="20"/>
  <c r="F20" i="20" l="1"/>
  <c r="G28" i="20"/>
  <c r="G32" i="20" s="1"/>
  <c r="F18" i="19" l="1"/>
  <c r="F19" i="19" l="1"/>
  <c r="F32" i="19" l="1"/>
  <c r="F17" i="19"/>
  <c r="G30" i="19" l="1"/>
  <c r="G29" i="19"/>
  <c r="G31" i="19"/>
  <c r="G28" i="19"/>
  <c r="F20" i="19"/>
  <c r="G32" i="19"/>
  <c r="F18" i="18"/>
  <c r="F32" i="15" l="1"/>
  <c r="F31" i="18" l="1"/>
  <c r="G29" i="18" l="1"/>
  <c r="G28" i="18"/>
  <c r="G30" i="18"/>
  <c r="F19" i="18"/>
  <c r="F20" i="18"/>
  <c r="F17" i="18"/>
  <c r="F32" i="17" l="1"/>
  <c r="G30" i="17" s="1"/>
  <c r="G31" i="18" l="1"/>
  <c r="G31" i="17"/>
  <c r="G29" i="17"/>
  <c r="F18" i="17"/>
  <c r="F19" i="17" l="1"/>
  <c r="F17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l="1"/>
  <c r="F12" i="17"/>
  <c r="G32" i="16"/>
  <c r="G31" i="15"/>
  <c r="F20" i="15"/>
  <c r="F17" i="15"/>
  <c r="F11" i="15"/>
  <c r="F12" i="18" l="1"/>
  <c r="F12" i="19" s="1"/>
  <c r="F11" i="17"/>
  <c r="G28" i="15"/>
  <c r="G29" i="15"/>
  <c r="G30" i="15"/>
  <c r="F19" i="13"/>
  <c r="F18" i="13"/>
  <c r="F19" i="14"/>
  <c r="F18" i="14"/>
  <c r="F12" i="20" l="1"/>
  <c r="F11" i="19"/>
  <c r="G32" i="15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F11" i="20" l="1"/>
  <c r="F12" i="21"/>
  <c r="G30" i="14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F11" i="21" l="1"/>
  <c r="F12" i="22"/>
  <c r="G31" i="7"/>
  <c r="G32" i="7" s="1"/>
  <c r="G32" i="14"/>
  <c r="G32" i="12"/>
  <c r="G32" i="11"/>
  <c r="G32" i="10"/>
  <c r="F11" i="22" l="1"/>
  <c r="F12" i="23"/>
  <c r="F11" i="18"/>
  <c r="F12" i="24" l="1"/>
  <c r="F11" i="23"/>
  <c r="F11" i="24" l="1"/>
  <c r="F12" i="25"/>
  <c r="F11" i="25" l="1"/>
  <c r="F12" i="27"/>
  <c r="F12" i="26"/>
  <c r="F11" i="26" s="1"/>
  <c r="F11" i="27" l="1"/>
  <c r="F12" i="28"/>
  <c r="F11" i="28" l="1"/>
  <c r="F12" i="29"/>
  <c r="F11" i="29" l="1"/>
  <c r="F12" i="30"/>
  <c r="F11" i="30" s="1"/>
  <c r="F12" i="32"/>
  <c r="F11" i="32" s="1"/>
  <c r="F12" i="31"/>
  <c r="F11" i="31" s="1"/>
</calcChain>
</file>

<file path=xl/sharedStrings.xml><?xml version="1.0" encoding="utf-8"?>
<sst xmlns="http://schemas.openxmlformats.org/spreadsheetml/2006/main" count="754" uniqueCount="51">
  <si>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</si>
  <si>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</si>
  <si>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</si>
  <si>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</si>
  <si>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</si>
  <si>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</si>
  <si>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</si>
  <si>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</si>
  <si>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</si>
  <si>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</si>
  <si>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</si>
  <si>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</si>
  <si>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</si>
  <si>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</si>
  <si>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</si>
  <si>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</si>
  <si>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</si>
  <si>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</si>
  <si>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</si>
  <si>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</si>
  <si>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</si>
  <si>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</si>
  <si>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</si>
  <si>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</si>
  <si>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</si>
  <si>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</si>
  <si>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</si>
  <si>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</si>
  <si>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</si>
  <si>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</si>
  <si>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</si>
  <si>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</si>
  <si>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</si>
  <si>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</si>
  <si>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</si>
  <si>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</si>
  <si>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</si>
  <si>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</si>
  <si>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</si>
  <si>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</si>
  <si>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</si>
  <si>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</si>
  <si>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</si>
  <si>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</si>
  <si>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</si>
  <si>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</si>
  <si>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</si>
  <si>
    <t>Údaje za období 1.9.2021-30.9.2021</t>
  </si>
  <si>
    <t>Údaje za období 1.10.2021-31.10.2021</t>
  </si>
  <si>
    <t>Údaje za období 1.11.2021-30.11.2021</t>
  </si>
  <si>
    <t xml:space="preserve">Zveřejnění: vývoj majetku podfondu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</si>
</sst>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43" fontId="0" fillId="3" borderId="0" xfId="0" applyNumberFormat="1" applyFill="1"/>
    <xf numFmtId="9" fontId="6" fillId="3" borderId="1" xfId="2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 indent="1"/>
    </xf>
    <xf numFmtId="166" fontId="6" fillId="0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6" fontId="20" fillId="2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F3-4268-BECC-37A9BCFECDF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F3-4268-BECC-37A9BCFECDF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F3-4268-BECC-37A9BCFECDF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F3-4268-BECC-37A9BCFECDFA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268-BECC-37A9BCFEC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3-4268-BECC-37A9BCFECD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F3-4268-BECC-37A9BCFECDFA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F3-4268-BECC-37A9BCFECDF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F3-4268-BECC-37A9BCFECDF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6-4E16-B192-5020FDA7E5A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6-4E16-B192-5020FDA7E5A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6-4E16-B192-5020FDA7E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'30.9.2021'!$B$28:$B$30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'30.9.2021'!$G$28:$G$30</c:f>
              <c:numCache>
                <c:formatCode>0%</c:formatCode>
                <c:ptCount val="3"/>
                <c:pt idx="0">
                  <c:v>0.28029968969694669</c:v>
                </c:pt>
                <c:pt idx="1">
                  <c:v>0.23633723780932644</c:v>
                </c:pt>
                <c:pt idx="2">
                  <c:v>0.4833630724937269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6-4E16-B192-5020FDA7E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'30.9.2021'!$C$28:$C$30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EA6-4E16-B192-5020FDA7E5A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EA6-4E16-B192-5020FDA7E5A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EA6-4E16-B192-5020FDA7E5A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1-4371-A2F6-321CDD2F5F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1-4371-A2F6-321CDD2F5F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1-4371-A2F6-321CDD2F5FA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A-FA44-8A53-DB303B887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'31.10.2021'!$G$28:$G$31</c:f>
              <c:numCache>
                <c:formatCode>0%</c:formatCode>
                <c:ptCount val="4"/>
                <c:pt idx="0">
                  <c:v>0.35022419752001444</c:v>
                </c:pt>
                <c:pt idx="1">
                  <c:v>0.21361674373168091</c:v>
                </c:pt>
                <c:pt idx="2">
                  <c:v>0.4359492936575366</c:v>
                </c:pt>
                <c:pt idx="3" formatCode="0.00%">
                  <c:v>2.097650907680301E-4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1-4371-A2F6-321CDD2F5F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'31.10.2021'!$C$28:$C$30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2D1-4371-A2F6-321CDD2F5FA3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2D1-4371-A2F6-321CDD2F5FA3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2D1-4371-A2F6-321CDD2F5FA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D6E-4642-AC1F-3B6456308F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DD6E-4642-AC1F-3B6456308F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DD6E-4642-AC1F-3B6456308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6E-4642-AC1F-3B6456308F1E}"/>
              </c:ext>
            </c:extLst>
          </c:dPt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D6E-4642-AC1F-3B6456308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'30.11.2021'!$B$28:$E$31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'30.11.2021'!$G$28:$G$31</c:f>
              <c:numCache>
                <c:formatCode>0%</c:formatCode>
                <c:ptCount val="4"/>
                <c:pt idx="0">
                  <c:v>0.38195214892424595</c:v>
                </c:pt>
                <c:pt idx="1">
                  <c:v>0.19969155431907606</c:v>
                </c:pt>
                <c:pt idx="2">
                  <c:v>0.41627570813452225</c:v>
                </c:pt>
                <c:pt idx="3" formatCode="0.00%">
                  <c:v>2.0805886221555974E-3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DD6E-4642-AC1F-3B6456308F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901-A046-B815-A834FBD7F9D8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01-A046-B815-A834FBD7F9D8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901-A046-B815-A834FBD7F9D8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1-A046-B815-A834FBD7F9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'31.12.2021'!$B$11:$B$14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'31.12.2021'!$G$11:$G$14</c:f>
              <c:numCache>
                <c:formatCode>0.0%</c:formatCode>
                <c:ptCount val="4"/>
                <c:pt idx="0">
                  <c:v>0.38853206605848595</c:v>
                </c:pt>
                <c:pt idx="1">
                  <c:v>0.19068080607760896</c:v>
                </c:pt>
                <c:pt idx="2">
                  <c:v>0.40659794150844175</c:v>
                </c:pt>
                <c:pt idx="3">
                  <c:v>1.418918635546345E-2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901-A046-B815-A834FBD7F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B65-E146-8788-C8D9D22364D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B65-E146-8788-C8D9D22364D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B65-E146-8788-C8D9D22364D1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5-E146-8788-C8D9D2236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'31.1.2022'!$G$11:$G$14</c:f>
              <c:numCache>
                <c:formatCode>0.0%</c:formatCode>
                <c:ptCount val="4"/>
                <c:pt idx="0">
                  <c:v>0.37936368039594465</c:v>
                </c:pt>
                <c:pt idx="1">
                  <c:v>0.18817009723674499</c:v>
                </c:pt>
                <c:pt idx="2">
                  <c:v>0.40416236217227752</c:v>
                </c:pt>
                <c:pt idx="3">
                  <c:v>2.8303860195032879E-2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B65-E146-8788-C8D9D2236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16-4602-816A-1EB11471695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416-4602-816A-1EB11471695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416-4602-816A-1EB11471695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6-4602-816A-1EB114716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'28.2.2022'!$B$11:$B$14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'28.2.2022'!$G$11:$G$14</c:f>
              <c:numCache>
                <c:formatCode>0.0%</c:formatCode>
                <c:ptCount val="4"/>
                <c:pt idx="0">
                  <c:v>0.32446896143225562</c:v>
                </c:pt>
                <c:pt idx="1">
                  <c:v>0.21331943168789408</c:v>
                </c:pt>
                <c:pt idx="2">
                  <c:v>0.46221160687985036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416-4602-816A-1EB114716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12F-4EE0-A47C-96885F60F07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12F-4EE0-A47C-96885F60F07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12F-4EE0-A47C-96885F60F07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2F-4EE0-A47C-96885F60F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'31.3.2022'!$B$11:$B$14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'31.3.2022'!$G$11:$G$14</c:f>
              <c:numCache>
                <c:formatCode>0.0%</c:formatCode>
                <c:ptCount val="4"/>
                <c:pt idx="0">
                  <c:v>0.35184443154855566</c:v>
                </c:pt>
                <c:pt idx="1">
                  <c:v>0.19684185274563759</c:v>
                </c:pt>
                <c:pt idx="2">
                  <c:v>0.42989849519257672</c:v>
                </c:pt>
                <c:pt idx="3">
                  <c:v>2.1415220513230138E-2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12F-4EE0-A47C-96885F60F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A83-4534-887E-925BBCC0637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A83-4534-887E-925BBCC0637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A83-4534-887E-925BBCC0637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3-4534-887E-925BBCC063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'30.4.2022'!$B$11:$B$14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'30.4.2022'!$G$11:$G$14</c:f>
              <c:numCache>
                <c:formatCode>0.0%</c:formatCode>
                <c:ptCount val="4"/>
                <c:pt idx="0">
                  <c:v>0.34023781048175356</c:v>
                </c:pt>
                <c:pt idx="1">
                  <c:v>0.20031745415598456</c:v>
                </c:pt>
                <c:pt idx="2">
                  <c:v>0.44052037174041203</c:v>
                </c:pt>
                <c:pt idx="3">
                  <c:v>1.8924363621849922E-2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A83-4534-887E-925BBCC06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F84-4ADC-8574-CDB8A6EEBB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1F84-4ADC-8574-CDB8A6EEBB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1F84-4ADC-8574-CDB8A6EEBBA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4-4ADC-8574-CDB8A6EEB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'31.5.2022'!$B$11:$B$14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'31.5.2022'!$G$11:$G$14</c:f>
              <c:numCache>
                <c:formatCode>0.0%</c:formatCode>
                <c:ptCount val="4"/>
                <c:pt idx="0">
                  <c:v>0.35796973675828453</c:v>
                </c:pt>
                <c:pt idx="1">
                  <c:v>0.19992775885971906</c:v>
                </c:pt>
                <c:pt idx="2">
                  <c:v>0.44112147016917047</c:v>
                </c:pt>
                <c:pt idx="3">
                  <c:v>9.8103421282589556E-4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F84-4ADC-8574-CDB8A6EEB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0A1-494B-8150-31850E4FB78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A0A1-494B-8150-31850E4FB78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A0A1-494B-8150-31850E4FB782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A1-494B-8150-31850E4FB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'30.6.2022'!$B$11:$B$14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'30.6.2022'!$G$11:$G$14</c:f>
              <c:numCache>
                <c:formatCode>0.0%</c:formatCode>
                <c:ptCount val="4"/>
                <c:pt idx="0">
                  <c:v>0.47948891745456562</c:v>
                </c:pt>
                <c:pt idx="1">
                  <c:v>0.13040943191469453</c:v>
                </c:pt>
                <c:pt idx="2">
                  <c:v>0.38988061940139607</c:v>
                </c:pt>
                <c:pt idx="3">
                  <c:v>2.2103122934368232E-4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0A1-494B-8150-31850E4FB7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F0CE268-CC1C-3A40-8A27-D7BC2D86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599A183-063F-4A46-97F7-0E43E35F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FB2337-EF09-BE4F-B8CC-9DADB287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7151D3B-4921-194C-9FDD-9E67B714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D23ED1-8470-2C4E-9F6E-D0D48754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3F5161-832E-6D4C-8FC2-569B2F9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2E7032-55D0-45FB-A495-FE1ECCF7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161417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005D73-488F-DD45-B9AE-7ABF1FAD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285750</xdr:colOff>
      <xdr:row>45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3D4B71-292A-4265-BAD7-A0076171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A66574-31AB-F54C-B2F5-BC1D01C5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503771-E1F7-4E86-AB02-5A61E7244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ED0D4A-FF75-0047-8D2F-3A0454F3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F1CEBC-07F2-427B-96AE-2526A98F9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ED34F0-74B7-1E45-8E2C-E0A2A5B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840208-7BB0-6E45-AC8E-CC077AED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CAA312-2E2F-B34A-A4E8-A72C8C89B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CDF3F4-CE35-B14F-85DF-0085866C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3946D5A-7A9C-CD48-AD98-6C8D94F9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3DE984-9614-4406-A70A-D831C2068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6CCA71-4D3C-426F-BA5A-590D4FA9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7A7B2F-0128-40C3-BC6F-98B18FB8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598598-7486-4178-A8E5-DB08400F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8A76BE-06DB-4B81-ADAC-A6ED9EF3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7EBB068-3E7F-4792-B49D-BEC52211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24F872D-980E-43B9-A1BE-DC578C38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CEBB81-01BD-46C7-9F27-FF29063F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0BB26E-9EB3-4354-943B-EC9625E1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382753C-3FF3-43C1-B505-B20A22C3D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43830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202604323.97999999</v>
      </c>
    </row>
    <row r="10" spans="2:7" ht="20.100000000000001" customHeight="1" x14ac:dyDescent="0.25">
      <c r="B10" s="90" t="s">
        <v>1</v>
      </c>
      <c r="C10" s="90"/>
      <c r="D10" s="90"/>
      <c r="E10" s="90"/>
      <c r="F10" s="16">
        <v>203507000</v>
      </c>
      <c r="G10" s="45"/>
    </row>
    <row r="11" spans="2:7" ht="20.100000000000001" customHeight="1" x14ac:dyDescent="0.25">
      <c r="B11" s="90" t="s">
        <v>11</v>
      </c>
      <c r="C11" s="90"/>
      <c r="D11" s="90"/>
      <c r="E11" s="90"/>
      <c r="F11" s="16">
        <f>F10+F12</f>
        <v>203507000</v>
      </c>
    </row>
    <row r="12" spans="2:7" ht="20.100000000000001" customHeight="1" x14ac:dyDescent="0.25">
      <c r="B12" s="90" t="s">
        <v>12</v>
      </c>
      <c r="C12" s="90"/>
      <c r="D12" s="90"/>
      <c r="E12" s="90"/>
      <c r="F12" s="31">
        <v>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32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3307000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3307000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3307000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3307000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12062658.210000001</v>
      </c>
      <c r="G28" s="24">
        <f>F28/F$32</f>
        <v>3.4471570084870319E-2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182493962.38999999</v>
      </c>
      <c r="G29" s="24">
        <f t="shared" ref="G29:G31" si="0">F29/F$32</f>
        <v>0.5215146864873802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155374008.62</v>
      </c>
      <c r="G30" s="24">
        <f t="shared" si="0"/>
        <v>0.44401374342774941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349930629.22000003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44104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0.96399999999999997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292789556.69276798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303713142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443713142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'31.8.2020'!F12+F16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36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10868594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10868594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F15*'31.8.2020'!F8</f>
        <v>10413199.9114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F16*'30.6.2020'!$F$8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10413199.9114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36">
        <v>28689767.960000001</v>
      </c>
      <c r="G28" s="37">
        <f>F28/F$31</f>
        <v>7.2076432426069009E-2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36">
        <v>162643680.71000001</v>
      </c>
      <c r="G29" s="37">
        <f>F29/F$31</f>
        <v>0.40860477779275345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36">
        <v>206713000</v>
      </c>
      <c r="G30" s="37">
        <f>F30/F$31</f>
        <v>0.51931878978117751</v>
      </c>
      <c r="H30" s="65"/>
    </row>
    <row r="31" spans="2:8" ht="20.100000000000001" customHeight="1" x14ac:dyDescent="0.25">
      <c r="B31" s="87" t="s">
        <v>4</v>
      </c>
      <c r="C31" s="87"/>
      <c r="D31" s="87"/>
      <c r="E31" s="87"/>
      <c r="F31" s="25">
        <f>SUM(F28:F30)</f>
        <v>398046448.67000002</v>
      </c>
      <c r="G31" s="26">
        <f>SUM(G28:G30)</f>
        <v>1</v>
      </c>
      <c r="H31" s="65"/>
    </row>
    <row r="32" spans="2:8" ht="20.100000000000001" customHeight="1" x14ac:dyDescent="0.25">
      <c r="H32" s="6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2" width="15" style="48" bestFit="1" customWidth="1"/>
    <col min="13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44135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0.96779999999999999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288689121.91000003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298305465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453305465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'30.9.2020'!F12+F16</f>
        <v>155000000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36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9592323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15000000</v>
      </c>
    </row>
    <row r="17" spans="2:12" ht="20.100000000000001" customHeight="1" x14ac:dyDescent="0.25">
      <c r="B17" s="91" t="s">
        <v>27</v>
      </c>
      <c r="C17" s="91"/>
      <c r="D17" s="91"/>
      <c r="E17" s="91"/>
      <c r="F17" s="42">
        <f>F15-F16</f>
        <v>-5407677</v>
      </c>
    </row>
    <row r="18" spans="2:12" ht="20.100000000000001" customHeight="1" x14ac:dyDescent="0.25">
      <c r="B18" s="91" t="s">
        <v>2</v>
      </c>
      <c r="C18" s="91"/>
      <c r="D18" s="91"/>
      <c r="E18" s="91"/>
      <c r="F18" s="44">
        <f>F15*'30.9.2020'!F8</f>
        <v>9246999.3719999995</v>
      </c>
    </row>
    <row r="19" spans="2:12" ht="20.100000000000001" customHeight="1" x14ac:dyDescent="0.25">
      <c r="B19" s="91" t="s">
        <v>3</v>
      </c>
      <c r="C19" s="91"/>
      <c r="D19" s="91"/>
      <c r="E19" s="91"/>
      <c r="F19" s="43">
        <f>F16*'30.9.2020'!F8</f>
        <v>14460000</v>
      </c>
    </row>
    <row r="20" spans="2:12" ht="20.100000000000001" customHeight="1" x14ac:dyDescent="0.25">
      <c r="B20" s="91" t="s">
        <v>6</v>
      </c>
      <c r="C20" s="91"/>
      <c r="D20" s="91"/>
      <c r="E20" s="91"/>
      <c r="F20" s="44">
        <f>F18-F19</f>
        <v>-5213000.6280000005</v>
      </c>
    </row>
    <row r="21" spans="2:12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12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12" ht="20.100000000000001" customHeight="1" x14ac:dyDescent="0.25">
      <c r="B23" s="66" t="s">
        <v>19</v>
      </c>
      <c r="C23" s="67"/>
      <c r="D23" s="63"/>
      <c r="E23" s="63"/>
      <c r="F23" s="50"/>
    </row>
    <row r="24" spans="2:12" ht="20.100000000000001" customHeight="1" x14ac:dyDescent="0.25">
      <c r="B24" s="66" t="s">
        <v>20</v>
      </c>
      <c r="C24" s="67"/>
      <c r="D24" s="63"/>
      <c r="E24" s="63"/>
      <c r="F24" s="50"/>
    </row>
    <row r="25" spans="2:12" ht="20.100000000000001" customHeight="1" x14ac:dyDescent="0.25">
      <c r="B25" s="93" t="s">
        <v>24</v>
      </c>
      <c r="C25" s="93"/>
      <c r="D25" s="93"/>
      <c r="E25" s="93"/>
      <c r="F25" s="93"/>
    </row>
    <row r="26" spans="2:12" ht="20.100000000000001" customHeight="1" x14ac:dyDescent="0.25">
      <c r="B26" s="61"/>
      <c r="C26" s="62"/>
      <c r="D26" s="62"/>
      <c r="E26" s="62"/>
    </row>
    <row r="27" spans="2:12" ht="20.100000000000001" customHeight="1" x14ac:dyDescent="0.25">
      <c r="B27" s="68" t="s">
        <v>23</v>
      </c>
      <c r="C27" s="62"/>
      <c r="D27" s="62"/>
      <c r="E27" s="62"/>
    </row>
    <row r="28" spans="2:12" ht="20.100000000000001" customHeight="1" x14ac:dyDescent="0.25">
      <c r="B28" s="92" t="s">
        <v>5</v>
      </c>
      <c r="C28" s="92"/>
      <c r="D28" s="92"/>
      <c r="E28" s="92"/>
      <c r="F28" s="23">
        <v>27950474.550000001</v>
      </c>
      <c r="G28" s="37">
        <f>F28/F$32</f>
        <v>6.9875162876804883E-2</v>
      </c>
      <c r="H28" s="65"/>
    </row>
    <row r="29" spans="2:12" ht="20.100000000000001" customHeight="1" x14ac:dyDescent="0.25">
      <c r="B29" s="92" t="s">
        <v>8</v>
      </c>
      <c r="C29" s="92"/>
      <c r="D29" s="92"/>
      <c r="E29" s="92"/>
      <c r="F29" s="23">
        <v>163633186.83000001</v>
      </c>
      <c r="G29" s="37">
        <f t="shared" ref="G29:G31" si="0">F29/F$32</f>
        <v>0.40907697510978019</v>
      </c>
      <c r="H29" s="65"/>
      <c r="L29" s="65"/>
    </row>
    <row r="30" spans="2:12" ht="20.100000000000001" customHeight="1" x14ac:dyDescent="0.25">
      <c r="B30" s="92" t="s">
        <v>7</v>
      </c>
      <c r="C30" s="92"/>
      <c r="D30" s="92"/>
      <c r="E30" s="92"/>
      <c r="F30" s="23">
        <v>207820000</v>
      </c>
      <c r="G30" s="37">
        <f t="shared" si="0"/>
        <v>0.51954238998985403</v>
      </c>
      <c r="H30" s="65"/>
      <c r="L30" s="65"/>
    </row>
    <row r="31" spans="2:12" ht="20.100000000000001" customHeight="1" x14ac:dyDescent="0.25">
      <c r="B31" s="92" t="s">
        <v>9</v>
      </c>
      <c r="C31" s="92"/>
      <c r="D31" s="92"/>
      <c r="E31" s="92"/>
      <c r="F31" s="23">
        <v>602197.63</v>
      </c>
      <c r="G31" s="38">
        <f t="shared" si="0"/>
        <v>1.5054720235608981E-3</v>
      </c>
      <c r="H31" s="65"/>
      <c r="L31" s="65"/>
    </row>
    <row r="32" spans="2:12" ht="20.100000000000001" customHeight="1" x14ac:dyDescent="0.25">
      <c r="B32" s="87" t="s">
        <v>4</v>
      </c>
      <c r="C32" s="87"/>
      <c r="D32" s="87"/>
      <c r="E32" s="87"/>
      <c r="F32" s="25">
        <f>SUM(F28:F31)</f>
        <v>400005859.00999999</v>
      </c>
      <c r="G32" s="26">
        <f>SUM(G28:G31)</f>
        <v>1</v>
      </c>
      <c r="H32" s="65"/>
    </row>
    <row r="33" spans="8:12" ht="20.100000000000001" customHeight="1" x14ac:dyDescent="0.25">
      <c r="H33" s="65"/>
    </row>
    <row r="34" spans="8:12" ht="20.100000000000001" customHeight="1" x14ac:dyDescent="0.25"/>
    <row r="35" spans="8:12" ht="20.100000000000001" customHeight="1" x14ac:dyDescent="0.25">
      <c r="L35" s="71"/>
    </row>
    <row r="36" spans="8:12" ht="20.100000000000001" customHeight="1" x14ac:dyDescent="0.25"/>
    <row r="37" spans="8:12" ht="20.100000000000001" customHeight="1" x14ac:dyDescent="0.25"/>
    <row r="38" spans="8:12" ht="20.100000000000001" customHeight="1" x14ac:dyDescent="0.25"/>
    <row r="39" spans="8:12" ht="20.100000000000001" customHeight="1" x14ac:dyDescent="0.25"/>
    <row r="40" spans="8:12" ht="20.100000000000001" customHeight="1" x14ac:dyDescent="0.25"/>
    <row r="41" spans="8:12" ht="20.100000000000001" customHeight="1" x14ac:dyDescent="0.25"/>
    <row r="42" spans="8:12" ht="20.100000000000001" customHeight="1" x14ac:dyDescent="0.25"/>
    <row r="43" spans="8:12" ht="20.100000000000001" customHeight="1" x14ac:dyDescent="0.25"/>
    <row r="44" spans="8:12" ht="20.100000000000001" customHeight="1" x14ac:dyDescent="0.25"/>
    <row r="45" spans="8:12" ht="20.100000000000001" customHeight="1" x14ac:dyDescent="0.25"/>
    <row r="46" spans="8:12" ht="20.100000000000001" customHeight="1" x14ac:dyDescent="0.25"/>
    <row r="47" spans="8:12" ht="20.100000000000001" customHeight="1" x14ac:dyDescent="0.25"/>
    <row r="48" spans="8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  <mergeCell ref="B15:E15"/>
    <mergeCell ref="B30:E30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44165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0.96709999999999996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281695732.90218836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291292839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456810993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'31.10.2020'!F12+F16</f>
        <v>165518154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37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3505528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10518154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-7012626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F15*'31.10.2020'!F8</f>
        <v>3392649.9983999999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F16*'31.10.2020'!F8</f>
        <v>10179469.441199999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-6786819.4427999994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28135829.630000003</v>
      </c>
      <c r="G28" s="37">
        <f>F28/F$32</f>
        <v>7.261886837917321E-2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157965962.41080001</v>
      </c>
      <c r="G29" s="37">
        <f t="shared" ref="G29:G31" si="0">F29/F$32</f>
        <v>0.40771178897344312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199538000</v>
      </c>
      <c r="G30" s="37">
        <f t="shared" si="0"/>
        <v>0.51500964958904827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1805375.5579455197</v>
      </c>
      <c r="G31" s="37">
        <f t="shared" si="0"/>
        <v>4.6596930583355286E-3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387445167.59874547</v>
      </c>
      <c r="G32" s="26">
        <f>SUM(G28:G31)</f>
        <v>1.0000000000000002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44196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0.9748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297349896.17000002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305051765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471192390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'30.11.2020'!F12+F16</f>
        <v>166140625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38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14381397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622471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13758926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F15*'30.11.2020'!F8</f>
        <v>13908249.038699999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F16*'30.11.2020'!F8</f>
        <v>601991.70409999997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13306257.3346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22846693.559999999</v>
      </c>
      <c r="G28" s="72">
        <f>F28/F$32</f>
        <v>6.8623257913920765E-2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105808844.40000001</v>
      </c>
      <c r="G29" s="72">
        <f t="shared" ref="G29:G31" si="0">F29/F$32</f>
        <v>0.31781174810991386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202653795.24000001</v>
      </c>
      <c r="G30" s="72">
        <f t="shared" si="0"/>
        <v>0.60869918097633946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1619971.74</v>
      </c>
      <c r="G31" s="37">
        <f t="shared" si="0"/>
        <v>4.8658129998257393E-3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332929304.94000006</v>
      </c>
      <c r="G32" s="26">
        <f>SUM(G28:G31)</f>
        <v>0.99999999999999978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44227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0.98120002200000001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299310632.08999997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305051765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506192390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'31.12.2020'!F12+F16</f>
        <v>201140625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39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10902390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35000000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-24097610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F15*'31.12.2020'!F8</f>
        <v>10627649.772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F16*'31.12.2020'!F8</f>
        <v>34118000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-23490350.228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13364447.16</v>
      </c>
      <c r="G28" s="72">
        <f>F28/F$32</f>
        <v>4.1297106797265129E-2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105350499.62</v>
      </c>
      <c r="G29" s="72">
        <f t="shared" ref="G29:G31" si="0">F29/F$32</f>
        <v>0.32554065139140254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203088883.24000001</v>
      </c>
      <c r="G30" s="72">
        <f t="shared" si="0"/>
        <v>0.6275593146570223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1813202.66</v>
      </c>
      <c r="G31" s="37">
        <f t="shared" si="0"/>
        <v>5.6029271543100037E-3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323617032.68000001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ea+sjVieouq/eTK5ddwDGKspP56VuKwzWdtmIXWDC/D/C7LIwY2JZrrZw9BamCZvClGvRSeVpQpCxL+Z1wDiQ==" saltValue="U0IYqcQKujhD7J78V/TL1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44255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0.9859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283037096.41000003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287092824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488617660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'31.1.2021'!F12+F16</f>
        <v>201524836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40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6522880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384211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6138669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F15*'31.1.2021'!F8</f>
        <v>6400249.9995033601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F16*'31.1.2021'!F8</f>
        <v>376987.841652642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6023262.1578507181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77147329.680000007</v>
      </c>
      <c r="G28" s="72">
        <f>F28/F$32</f>
        <v>0.19789772756922125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106467103.12</v>
      </c>
      <c r="G29" s="72">
        <f>F29/F$32</f>
        <v>0.27310858140807581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205615856.19</v>
      </c>
      <c r="G30" s="72">
        <f>F30/F$32</f>
        <v>0.52744418842470542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604049.31999999995</v>
      </c>
      <c r="G31" s="37">
        <f>F31/F$32</f>
        <v>1.5495025979975477E-3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389834338.31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8MZ5O3NntjsHOPxLCpGAjY4FCZBNuhLlPgfzb38go0PH14/xQAmudCggBYh3TWWl/8bPkldyBQdtPM/JFmEOWQ==" saltValue="GwJUy3LsTBTr/txQ9kWvR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44286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1.0068999999999999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291532236.74000001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289526295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491151131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'28.2.2021'!F12+F16</f>
        <v>201624836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41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2533471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2433471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F15*'28.2.2021'!F8</f>
        <v>2497749.0589000001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F16*'28.2.2021'!F8</f>
        <v>98590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2399159.0589000001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30145715</v>
      </c>
      <c r="G28" s="72">
        <f>F28/F$32</f>
        <v>8.644311069011569E-2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106714799.65000001</v>
      </c>
      <c r="G29" s="72">
        <f t="shared" ref="G29:G31" si="0">F29/F$32</f>
        <v>0.30600565415079622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211697726.93000001</v>
      </c>
      <c r="G30" s="72">
        <f t="shared" si="0"/>
        <v>0.60704514860091641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176489.96</v>
      </c>
      <c r="G31" s="37">
        <f t="shared" si="0"/>
        <v>5.0608655817167012E-4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348734731.54000002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dwNnCTbPgfj0vtjUGwdbR5DxgaiBy0GjkgMxoV2LmuJaZzvtzWcPO5j50SP9nolXzIxiaqMtqk+Iu++Shtt8ug==" saltValue="7l46WvyViNigG/NRThv7W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44316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1.0145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293720978.83999997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289526295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493145866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'31.3.2021'!F12+F16</f>
        <v>203619571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42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1252110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1994735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-742625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F15*'31.3.2021'!F8</f>
        <v>1260749.5589999999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F16*'31.3.2021'!F8</f>
        <v>2008498.6714999997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-747749.11249999981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68186967.590000004</v>
      </c>
      <c r="G28" s="72">
        <f>F28/F$32</f>
        <v>0.17550879464306152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106085601.56999999</v>
      </c>
      <c r="G29" s="72">
        <f t="shared" ref="G29:G31" si="0">F29/F$32</f>
        <v>0.27305739965572756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211992743.19</v>
      </c>
      <c r="G30" s="72">
        <f t="shared" si="0"/>
        <v>0.54565545507276003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2244948.5099999998</v>
      </c>
      <c r="G31" s="72">
        <f t="shared" si="0"/>
        <v>5.7783506284508884E-3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388510260.86000001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AQTfGwNSUDOlqrz38yJu0nBlCe9l/Yc+YsUZE5fy4+kllCwj/a6gYrzi19eCHBVGOqMTLmkreFegkjgc5DcAA==" saltValue="TWrPLALaPVMVhd8bDwzAd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44347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1.0157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300286438.02999997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295654572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500404965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'30.4.2021'!F12+F16</f>
        <v>204750393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43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8001724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1130822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6870902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F15*'30.4.2021'!F8</f>
        <v>8117748.9979999997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F16*'30.4.2021'!F8</f>
        <v>1147218.919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6970530.0789999999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100677824.73</v>
      </c>
      <c r="G28" s="81">
        <f>F28/F$32</f>
        <v>0.24953711137212775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89741101.579999998</v>
      </c>
      <c r="G29" s="81">
        <f>F29/F$32</f>
        <v>0.22242966929094762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209705134.66</v>
      </c>
      <c r="G30" s="81">
        <f t="shared" ref="G30:G31" si="0">F30/F$32</f>
        <v>0.51976901252383134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3334263.03</v>
      </c>
      <c r="G31" s="81">
        <f t="shared" si="0"/>
        <v>8.2642068130932902E-3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403458324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Q0nWH2UwPD7RfsiZ1vRTINnC5Lh2Bg0PBwMbd6saIF9jvwcKX1IN/8oP+fOP4XCZOK6QPyhf5+bFq1fDkUv3Wg==" saltValue="VORWqjTMZa9DjFyTKJP9E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44377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1.0185999999999999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326820424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320862847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526411437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'30.4.2021'!F12+F16</f>
        <v>205548590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44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27137294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1929019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25208275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F15*'31.5.2021'!F8</f>
        <v>27563349.515800003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1959304.5983000002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25604044.917500004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66919039.509999998</v>
      </c>
      <c r="G28" s="81">
        <f>F28/F$32</f>
        <v>0.15787219262694166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117047098.70999999</v>
      </c>
      <c r="G29" s="81">
        <f>F29/F$32</f>
        <v>0.27613190878521882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239763076.12</v>
      </c>
      <c r="G30" s="81">
        <f t="shared" ref="G30:G31" si="0">F30/F$32</f>
        <v>0.56563756466331749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151890.98000000001</v>
      </c>
      <c r="G31" s="81">
        <f t="shared" si="0"/>
        <v>3.5833392452190842E-4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423881105.32000005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qNf4Ci9WyiqB/hgMsRSWspkFZvEdiNyPRKTH0PH9oMamsTgoSCDNU8RbPIRvUYx/nU7JjmIX4oxLef5GpVxEg==" saltValue="qBqBekeeFJvk6nZxUWjmm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43861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204737000</v>
      </c>
    </row>
    <row r="10" spans="2:7" ht="20.100000000000001" customHeight="1" x14ac:dyDescent="0.25">
      <c r="B10" s="90" t="s">
        <v>1</v>
      </c>
      <c r="C10" s="90"/>
      <c r="D10" s="90"/>
      <c r="E10" s="90"/>
      <c r="F10" s="16">
        <v>204737000</v>
      </c>
      <c r="G10" s="4"/>
    </row>
    <row r="11" spans="2:7" ht="20.100000000000001" customHeight="1" x14ac:dyDescent="0.25">
      <c r="B11" s="90" t="s">
        <v>11</v>
      </c>
      <c r="C11" s="90"/>
      <c r="D11" s="90"/>
      <c r="E11" s="90"/>
      <c r="F11" s="16">
        <f>F10+F12</f>
        <v>214737000</v>
      </c>
    </row>
    <row r="12" spans="2:7" ht="20.100000000000001" customHeight="1" x14ac:dyDescent="0.25">
      <c r="B12" s="90" t="s">
        <v>12</v>
      </c>
      <c r="C12" s="90"/>
      <c r="D12" s="90"/>
      <c r="E12" s="90"/>
      <c r="F12" s="16">
        <v>10000000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31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11230000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10000000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1230000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11230000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10000000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1230000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30012313.039999999</v>
      </c>
      <c r="G28" s="24">
        <f>F28/F$32</f>
        <v>8.1696387166907414E-2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181977696.27000001</v>
      </c>
      <c r="G29" s="24">
        <f t="shared" ref="G29:G31" si="0">F29/F$32</f>
        <v>0.49536069780431041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155374008.62</v>
      </c>
      <c r="G30" s="24">
        <f t="shared" si="0"/>
        <v>0.42294291502878217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367364017.93000001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topLeftCell="A16"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44408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1.0149999999999999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351460132.75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346254021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551802611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'30.6.2021'!F12+F16</f>
        <v>205548590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45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25391174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25391174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F15*'30.6.2021'!F8</f>
        <v>25863449.836399999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25863449.836399999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78258365.310000002</v>
      </c>
      <c r="G28" s="81">
        <f>F28/F$32</f>
        <v>0.17975100594409801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117638587.73999999</v>
      </c>
      <c r="G29" s="81">
        <f>F29/F$32</f>
        <v>0.2702031201437069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238559308.49000001</v>
      </c>
      <c r="G30" s="81">
        <f t="shared" ref="G30:G31" si="0">F30/F$32</f>
        <v>0.54794494503613733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914683.39</v>
      </c>
      <c r="G31" s="81">
        <f t="shared" si="0"/>
        <v>2.1009288760577833E-3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435370944.93000001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6uSM3MRhaYRKgMBW9JeXF/nC83A91/cPE9//1vpjG+Zjvpjm2e8WTMJiE4noGtcLYF7MLeEH9DD3NOg96pcF/A==" saltValue="FT2uTXyIvtjXFawgOLTwA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833C-6E4C-43A1-800A-92FAE67E85E4}">
  <dimension ref="A2:H3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</cols>
  <sheetData>
    <row r="2" spans="2:8" ht="18.75" x14ac:dyDescent="0.3">
      <c r="B2" s="47"/>
      <c r="D2" s="47"/>
      <c r="E2" s="47" t="s">
        <v>13</v>
      </c>
    </row>
    <row r="4" spans="2:8" x14ac:dyDescent="0.25">
      <c r="B4" s="49"/>
      <c r="C4" s="50"/>
      <c r="D4" s="49"/>
      <c r="E4" s="49" t="s">
        <v>14</v>
      </c>
      <c r="F4" s="50"/>
    </row>
    <row r="5" spans="2:8" x14ac:dyDescent="0.25">
      <c r="B5" s="51"/>
      <c r="C5" s="52"/>
      <c r="D5" s="51"/>
      <c r="E5" s="53" t="s">
        <v>16</v>
      </c>
      <c r="F5" s="54" t="s">
        <v>15</v>
      </c>
    </row>
    <row r="6" spans="2:8" x14ac:dyDescent="0.25">
      <c r="B6" s="51"/>
      <c r="C6" s="55"/>
      <c r="D6" s="51"/>
      <c r="E6" s="53" t="s">
        <v>17</v>
      </c>
      <c r="F6" s="56">
        <v>44439</v>
      </c>
    </row>
    <row r="7" spans="2:8" x14ac:dyDescent="0.25">
      <c r="B7" s="57"/>
      <c r="C7" s="58"/>
      <c r="D7" s="50"/>
      <c r="E7" s="58"/>
      <c r="F7" s="58"/>
    </row>
    <row r="8" spans="2:8" x14ac:dyDescent="0.25">
      <c r="B8" s="92" t="s">
        <v>0</v>
      </c>
      <c r="C8" s="92"/>
      <c r="D8" s="92"/>
      <c r="E8" s="92"/>
      <c r="F8" s="14">
        <v>1.02</v>
      </c>
    </row>
    <row r="9" spans="2:8" x14ac:dyDescent="0.25">
      <c r="B9" s="92" t="s">
        <v>10</v>
      </c>
      <c r="C9" s="92"/>
      <c r="D9" s="92"/>
      <c r="E9" s="92"/>
      <c r="F9" s="15">
        <v>372340926.41000003</v>
      </c>
    </row>
    <row r="10" spans="2:8" x14ac:dyDescent="0.25">
      <c r="B10" s="92" t="s">
        <v>1</v>
      </c>
      <c r="C10" s="92"/>
      <c r="D10" s="92"/>
      <c r="E10" s="92"/>
      <c r="F10" s="69">
        <v>365025892</v>
      </c>
      <c r="G10" s="59"/>
    </row>
    <row r="11" spans="2:8" x14ac:dyDescent="0.25">
      <c r="B11" s="92" t="s">
        <v>11</v>
      </c>
      <c r="C11" s="92"/>
      <c r="D11" s="92"/>
      <c r="E11" s="92"/>
      <c r="F11" s="69">
        <f>F10+F12</f>
        <v>570774482</v>
      </c>
    </row>
    <row r="12" spans="2:8" x14ac:dyDescent="0.25">
      <c r="B12" s="92" t="s">
        <v>12</v>
      </c>
      <c r="C12" s="92"/>
      <c r="D12" s="92"/>
      <c r="E12" s="92"/>
      <c r="F12" s="69">
        <f>'31.7.2021'!F12+F16</f>
        <v>205748590</v>
      </c>
    </row>
    <row r="13" spans="2:8" x14ac:dyDescent="0.25">
      <c r="B13" s="61"/>
      <c r="C13" s="62"/>
      <c r="D13" s="62"/>
      <c r="E13" s="62"/>
    </row>
    <row r="14" spans="2:8" x14ac:dyDescent="0.25">
      <c r="B14" s="57" t="s">
        <v>46</v>
      </c>
      <c r="C14" s="57"/>
      <c r="D14" s="63"/>
      <c r="E14" s="63"/>
      <c r="F14" s="64"/>
    </row>
    <row r="15" spans="2:8" x14ac:dyDescent="0.25">
      <c r="B15" s="91" t="s">
        <v>25</v>
      </c>
      <c r="C15" s="91"/>
      <c r="D15" s="91"/>
      <c r="E15" s="91"/>
      <c r="F15" s="79">
        <v>18971871</v>
      </c>
      <c r="G15" s="65"/>
      <c r="H15" s="60"/>
    </row>
    <row r="16" spans="2:8" x14ac:dyDescent="0.25">
      <c r="B16" s="91" t="s">
        <v>26</v>
      </c>
      <c r="C16" s="91"/>
      <c r="D16" s="91"/>
      <c r="E16" s="91"/>
      <c r="F16" s="80">
        <v>200000</v>
      </c>
    </row>
    <row r="17" spans="2:8" x14ac:dyDescent="0.25">
      <c r="B17" s="91" t="s">
        <v>27</v>
      </c>
      <c r="C17" s="91"/>
      <c r="D17" s="91"/>
      <c r="E17" s="91"/>
      <c r="F17" s="80">
        <f>F15-F16</f>
        <v>18771871</v>
      </c>
    </row>
    <row r="18" spans="2:8" x14ac:dyDescent="0.25">
      <c r="B18" s="91" t="s">
        <v>2</v>
      </c>
      <c r="C18" s="91"/>
      <c r="D18" s="91"/>
      <c r="E18" s="91"/>
      <c r="F18" s="21">
        <f>F15*'31.7.2021'!F8</f>
        <v>19256449.064999998</v>
      </c>
    </row>
    <row r="19" spans="2:8" x14ac:dyDescent="0.25">
      <c r="B19" s="91" t="s">
        <v>3</v>
      </c>
      <c r="C19" s="91"/>
      <c r="D19" s="91"/>
      <c r="E19" s="91"/>
      <c r="F19" s="22">
        <f>F16*'31.7.2021'!F8</f>
        <v>202999.99999999997</v>
      </c>
    </row>
    <row r="20" spans="2:8" x14ac:dyDescent="0.25">
      <c r="B20" s="91" t="s">
        <v>6</v>
      </c>
      <c r="C20" s="91"/>
      <c r="D20" s="91"/>
      <c r="E20" s="91"/>
      <c r="F20" s="21">
        <f>F18-F19</f>
        <v>19053449.064999998</v>
      </c>
    </row>
    <row r="21" spans="2:8" x14ac:dyDescent="0.25">
      <c r="B21" s="91" t="s">
        <v>21</v>
      </c>
      <c r="C21" s="91"/>
      <c r="D21" s="91"/>
      <c r="E21" s="91"/>
      <c r="F21" s="21">
        <v>0</v>
      </c>
    </row>
    <row r="22" spans="2:8" x14ac:dyDescent="0.25">
      <c r="B22" s="91" t="s">
        <v>22</v>
      </c>
      <c r="C22" s="91"/>
      <c r="D22" s="91"/>
      <c r="E22" s="91"/>
      <c r="F22" s="21">
        <v>0</v>
      </c>
    </row>
    <row r="23" spans="2:8" x14ac:dyDescent="0.25">
      <c r="B23" s="66" t="s">
        <v>19</v>
      </c>
      <c r="C23" s="67"/>
      <c r="D23" s="63"/>
      <c r="E23" s="63"/>
      <c r="F23" s="50"/>
    </row>
    <row r="24" spans="2:8" x14ac:dyDescent="0.25">
      <c r="B24" s="66" t="s">
        <v>20</v>
      </c>
      <c r="C24" s="67"/>
      <c r="D24" s="63"/>
      <c r="E24" s="63"/>
      <c r="F24" s="50"/>
    </row>
    <row r="25" spans="2:8" x14ac:dyDescent="0.25">
      <c r="B25" s="93" t="s">
        <v>24</v>
      </c>
      <c r="C25" s="93"/>
      <c r="D25" s="93"/>
      <c r="E25" s="93"/>
      <c r="F25" s="93"/>
    </row>
    <row r="26" spans="2:8" x14ac:dyDescent="0.25">
      <c r="B26" s="61"/>
      <c r="C26" s="62"/>
      <c r="D26" s="62"/>
      <c r="E26" s="62"/>
    </row>
    <row r="27" spans="2:8" x14ac:dyDescent="0.25">
      <c r="B27" s="68" t="s">
        <v>23</v>
      </c>
      <c r="C27" s="62"/>
      <c r="D27" s="62"/>
      <c r="E27" s="62"/>
    </row>
    <row r="28" spans="2:8" x14ac:dyDescent="0.25">
      <c r="B28" s="90" t="s">
        <v>5</v>
      </c>
      <c r="C28" s="90"/>
      <c r="D28" s="90"/>
      <c r="E28" s="90"/>
      <c r="F28" s="23">
        <v>94020348.230000004</v>
      </c>
      <c r="G28" s="81">
        <f>F28/F$32</f>
        <v>0.20763596850996396</v>
      </c>
      <c r="H28" s="65"/>
    </row>
    <row r="29" spans="2:8" x14ac:dyDescent="0.25">
      <c r="B29" s="90" t="s">
        <v>8</v>
      </c>
      <c r="C29" s="90"/>
      <c r="D29" s="90"/>
      <c r="E29" s="90"/>
      <c r="F29" s="23">
        <v>118277029.27</v>
      </c>
      <c r="G29" s="81">
        <f>F29/F$32</f>
        <v>0.26120479223157844</v>
      </c>
      <c r="H29" s="65"/>
    </row>
    <row r="30" spans="2:8" x14ac:dyDescent="0.25">
      <c r="B30" s="90" t="s">
        <v>7</v>
      </c>
      <c r="C30" s="90"/>
      <c r="D30" s="90"/>
      <c r="E30" s="90"/>
      <c r="F30" s="23">
        <v>240516019.44999999</v>
      </c>
      <c r="G30" s="81">
        <f t="shared" ref="G30:G31" si="0">F30/F$32</f>
        <v>0.53115923925845765</v>
      </c>
      <c r="H30" s="65"/>
    </row>
    <row r="31" spans="2:8" x14ac:dyDescent="0.25">
      <c r="B31" s="90" t="s">
        <v>9</v>
      </c>
      <c r="C31" s="90"/>
      <c r="D31" s="90"/>
      <c r="E31" s="90"/>
      <c r="F31" s="23">
        <v>0</v>
      </c>
      <c r="G31" s="81">
        <f t="shared" si="0"/>
        <v>0</v>
      </c>
      <c r="H31" s="65"/>
    </row>
    <row r="32" spans="2:8" x14ac:dyDescent="0.25">
      <c r="B32" s="87" t="s">
        <v>4</v>
      </c>
      <c r="C32" s="87"/>
      <c r="D32" s="87"/>
      <c r="E32" s="87"/>
      <c r="F32" s="25">
        <f>SUM(F28:F31)</f>
        <v>452813396.94999999</v>
      </c>
      <c r="G32" s="26">
        <f>SUM(G28:G31)</f>
        <v>1</v>
      </c>
      <c r="H32" s="65"/>
    </row>
    <row r="33" spans="8:8" x14ac:dyDescent="0.25">
      <c r="H33" s="65"/>
    </row>
  </sheetData>
  <sheetProtection algorithmName="SHA-512" hashValue="QIe/I+jrz7cHBmO5zZ9KnO4bzJ2z2KdBanxxtkYW0H0tqEtGJnkk8LbSNy/nTMK3WGsPfUNKJJ0TV7CYe7msjg==" saltValue="76i5MgA7dxEQ/t6rnzmHj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6A-F36B-42E9-BDC5-0C09160E032B}">
  <dimension ref="B2:H52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44469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1.026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407612143.14999998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397284581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603033171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47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32258689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32258689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F15*'31.08.21'!F8</f>
        <v>32903862.780000001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32903862.780000001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140713246.50999999</v>
      </c>
      <c r="G28" s="81">
        <f>F28/F$31</f>
        <v>0.28029968969694669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118643656.15000001</v>
      </c>
      <c r="G29" s="81">
        <f>F29/F$31</f>
        <v>0.23633723780932644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242653094.78999999</v>
      </c>
      <c r="G30" s="81">
        <f>F30/F$31</f>
        <v>0.4833630724937269</v>
      </c>
      <c r="H30" s="65"/>
    </row>
    <row r="31" spans="2:8" ht="20.100000000000001" customHeight="1" x14ac:dyDescent="0.25">
      <c r="B31" s="87" t="s">
        <v>4</v>
      </c>
      <c r="C31" s="87"/>
      <c r="D31" s="87"/>
      <c r="E31" s="87"/>
      <c r="F31" s="25">
        <f>SUM(F28:F30)</f>
        <v>502009997.44999999</v>
      </c>
      <c r="G31" s="26">
        <f>SUM(G28:G30)</f>
        <v>1</v>
      </c>
      <c r="H31" s="65"/>
    </row>
    <row r="32" spans="2:8" ht="20.100000000000001" customHeight="1" x14ac:dyDescent="0.25">
      <c r="H32" s="6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+YbtNZyDm+6VCn5Vukz41uW6zdQ9yT9ImvoPA/X0UzlHxFLaAgWjcuiGIP5spID8uol4pkhXkHQv+v8llw2Kug==" saltValue="+A/MTtLuzebEuKnznLbtr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0CE8-FC8A-48E8-8EED-5B77CF72599A}">
  <dimension ref="B2:H53"/>
  <sheetViews>
    <sheetView topLeftCell="A31" workbookViewId="0">
      <selection activeCell="F30" sqref="F30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44500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1.0282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432692902.80000001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420795253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626543843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48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23510672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23510672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F15*'30.9.2021'!F8</f>
        <v>24121949.471999999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24121949.471999999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196885919.33000001</v>
      </c>
      <c r="G28" s="81">
        <f>F28/F$32</f>
        <v>0.35022419752001444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120089157.95</v>
      </c>
      <c r="G29" s="81">
        <f t="shared" ref="G29:G30" si="0">F29/F$32</f>
        <v>0.21361674373168091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245078090.18000001</v>
      </c>
      <c r="G30" s="81">
        <f t="shared" si="0"/>
        <v>0.4359492936575366</v>
      </c>
      <c r="H30" s="65"/>
    </row>
    <row r="31" spans="2:8" ht="20.100000000000001" customHeight="1" x14ac:dyDescent="0.25">
      <c r="B31" s="94" t="s">
        <v>9</v>
      </c>
      <c r="C31" s="95"/>
      <c r="D31" s="95"/>
      <c r="E31" s="96"/>
      <c r="F31" s="23">
        <v>117923.87</v>
      </c>
      <c r="G31" s="82">
        <f>F31/F$32</f>
        <v>2.097650907680301E-4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562171091.33000004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YC8rBmVS6J1gXDu7mGvvY3H/cx9RLWHVbU/+a2I5ZOtLaKamk/WmdwubN3ojtkYr1X/Xn+mIzzdDjGlEmDO1yA==" saltValue="LJ85euGmKjMGnJGBpPzOzg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31:E31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75EF-F18D-4E8A-8A08-4F77570BB175}">
  <dimension ref="B2:H53"/>
  <sheetViews>
    <sheetView workbookViewId="0">
      <selection activeCell="H44" sqref="H4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44530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1.0427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472925479.98000002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453541105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659589695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206048590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49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33049066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300000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32749066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F15*'31.10.2021'!F8</f>
        <v>33981049.661200002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F16*'31.10.2021'!F8</f>
        <v>308460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33672589.661200002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229144399.94999999</v>
      </c>
      <c r="G28" s="81">
        <f>F28/F$32</f>
        <v>0.38195214892424595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119800874.31999999</v>
      </c>
      <c r="G29" s="81">
        <f t="shared" ref="G29:G30" si="0">F29/F$32</f>
        <v>0.19969155431907606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249736119.09999999</v>
      </c>
      <c r="G30" s="81">
        <f t="shared" si="0"/>
        <v>0.41627570813452225</v>
      </c>
      <c r="H30" s="65"/>
    </row>
    <row r="31" spans="2:8" ht="20.100000000000001" customHeight="1" x14ac:dyDescent="0.25">
      <c r="B31" s="94" t="s">
        <v>9</v>
      </c>
      <c r="C31" s="95"/>
      <c r="D31" s="95"/>
      <c r="E31" s="96"/>
      <c r="F31" s="23">
        <v>1248206.7</v>
      </c>
      <c r="G31" s="82">
        <f>F31/F$32</f>
        <v>2.0805886221555974E-3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599929600.07000005</v>
      </c>
      <c r="G32" s="26">
        <f>SUM(G28:G31)</f>
        <v>0.99999999999999978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o2pDy85Hz2igTY8Hyp853tsjgDDhKwmkJXdXrATS2SYAARIMCpwZb3dwyqWkg/sWKolxA23aYbIADnbbY12Q5A==" saltValue="QTouqcFBFIaFLXnJXBFTe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24F9-A33D-4F7A-A42C-4901EF8C6FCB}">
  <dimension ref="B2:I69"/>
  <sheetViews>
    <sheetView workbookViewId="0">
      <selection activeCell="J11" sqref="J11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44561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1.0544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238808520.18000001</v>
      </c>
      <c r="G11" s="84">
        <f>F11/F$15</f>
        <v>0.38853206605848595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117200625.39</v>
      </c>
      <c r="G12" s="84">
        <f>F12/F$15</f>
        <v>0.19068080607760896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249912584.31999999</v>
      </c>
      <c r="G13" s="84">
        <f t="shared" ref="G13:G15" si="0">F13/F$15</f>
        <v>0.40659794150844175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8721284.2699999996</v>
      </c>
      <c r="G14" s="84">
        <f t="shared" si="0"/>
        <v>1.418918635546345E-2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614643014.15999997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EdeXcU2JmeQMrhmvffaj+dDAenC/Yr2tk+xeayWxPKsYI83X2a1HiWc+5RgdCDkVkdgadH4+KgmJX9m+9w7qQ==" saltValue="QXJT2XV2a6ICgrt2sC0KFA==" spinCount="100000" sheet="1" objects="1" scenarios="1"/>
  <mergeCells count="6">
    <mergeCell ref="B14:E14"/>
    <mergeCell ref="B15:E15"/>
    <mergeCell ref="B8:E8"/>
    <mergeCell ref="B11:E11"/>
    <mergeCell ref="B12:E12"/>
    <mergeCell ref="B13:E13"/>
  </mergeCells>
  <phoneticPr fontId="1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0752-78DC-7145-A560-F7346BBE75D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44592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1.0605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232586329.25999999</v>
      </c>
      <c r="G11" s="84">
        <f>F11/F$15</f>
        <v>0.37936368039594465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115366321.17</v>
      </c>
      <c r="G12" s="84">
        <f>F12/F$15</f>
        <v>0.18817009723674499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247790300.18000001</v>
      </c>
      <c r="G13" s="84">
        <f t="shared" ref="G13:G15" si="0">F13/F$15</f>
        <v>0.40416236217227752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17352981.550000001</v>
      </c>
      <c r="G14" s="84">
        <f t="shared" si="0"/>
        <v>2.8303860195032879E-2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613095932.15999997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Hatoc14s+/gLNzIeKg6joB6Qsx6DaRHzk2gpLqrTamh7wMpYPAX84JpBeDnGykUGeVqitwwrC2Lj/hR+ZJlH5A==" saltValue="BZHFe1Z3uWkor9nEDqqB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B6AE-636B-42A2-8C53-67A4F389B5E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44620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1.0732999999999999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180718674.69</v>
      </c>
      <c r="G11" s="84">
        <f>F11/F$15</f>
        <v>0.32446896143225562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118811996.09999999</v>
      </c>
      <c r="G12" s="84">
        <f>F12/F$15</f>
        <v>0.21331943168789408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257436855.13999999</v>
      </c>
      <c r="G13" s="84">
        <f t="shared" ref="G13:G15" si="0">F13/F$15</f>
        <v>0.46221160687985036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0</v>
      </c>
      <c r="G14" s="84">
        <f t="shared" si="0"/>
        <v>0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556967525.92999995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Ot8t9CBpkNp1BlTQB2bgkteDFha7OeYlDoNlteMBQU1Mxwgsr6pbWkaQ8mB4svcAENKGNi82DmryqMz5XUZ11Q==" saltValue="J4jEM6XBrHoDl+9+f+LbI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7ED8-7643-4AD7-94DE-0897872E60AD}">
  <dimension ref="B2:I69"/>
  <sheetViews>
    <sheetView workbookViewId="0">
      <selection activeCell="F13" sqref="F13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44651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1.0797000000000001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208080579.09999999</v>
      </c>
      <c r="G11" s="84">
        <f>F11/F$15</f>
        <v>0.35184443154855566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116412149.91</v>
      </c>
      <c r="G12" s="84">
        <f>F12/F$15</f>
        <v>0.19684185274563759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254241704.03999999</v>
      </c>
      <c r="G13" s="84">
        <f t="shared" ref="G13:G15" si="0">F13/F$15</f>
        <v>0.42989849519257672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12664948.16</v>
      </c>
      <c r="G14" s="84">
        <f t="shared" si="0"/>
        <v>2.1415220513230138E-2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591399381.20999992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+OAz3YQaaF9/KCwvfSm96G2rzpmSF1SkboVoLoHMe4zRVMO/AU5liUwRBcd2m9bNBZWVM/3Hi6mx2s86RiIDxQ==" saltValue="5XsoVK6JufRty9SJHR3Ph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1AD7-322F-4F71-9A15-97A4211518F0}">
  <dimension ref="B2:I69"/>
  <sheetViews>
    <sheetView workbookViewId="0">
      <selection activeCell="J28" sqref="J2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44681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1.0903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200337942.15000001</v>
      </c>
      <c r="G11" s="84">
        <f>F11/F$15</f>
        <v>0.34023781048175356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117950402.06</v>
      </c>
      <c r="G12" s="84">
        <f>F12/F$15</f>
        <v>0.20031745415598456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259386058.90000001</v>
      </c>
      <c r="G13" s="84">
        <f t="shared" ref="G13:G15" si="0">F13/F$15</f>
        <v>0.44052037174041203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11142994.539999999</v>
      </c>
      <c r="G14" s="84">
        <f t="shared" si="0"/>
        <v>1.8924363621849922E-2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588817397.64999998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6sngqV/ahgwDrdGV3Ocxl2h9wfsntLVcUGZn5GWAqFIC12fFY1WTNKWVK2dztPE269wewg9ugFPXP/bZJWinHA==" saltValue="QofZWy4bXUc5D6nfyMDVT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43890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1.0096000000000001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223625585.91999999</v>
      </c>
    </row>
    <row r="10" spans="2:7" ht="20.100000000000001" customHeight="1" x14ac:dyDescent="0.25">
      <c r="B10" s="90" t="s">
        <v>1</v>
      </c>
      <c r="C10" s="90"/>
      <c r="D10" s="90"/>
      <c r="E10" s="90"/>
      <c r="F10" s="35">
        <v>221489000</v>
      </c>
      <c r="G10" s="32"/>
    </row>
    <row r="11" spans="2:7" ht="20.100000000000001" customHeight="1" x14ac:dyDescent="0.25">
      <c r="B11" s="90" t="s">
        <v>11</v>
      </c>
      <c r="C11" s="90"/>
      <c r="D11" s="90"/>
      <c r="E11" s="90"/>
      <c r="F11" s="35">
        <f>F10+F12</f>
        <v>261489000</v>
      </c>
      <c r="G11" s="39"/>
    </row>
    <row r="12" spans="2:7" ht="20.100000000000001" customHeight="1" x14ac:dyDescent="0.25">
      <c r="B12" s="90" t="s">
        <v>12</v>
      </c>
      <c r="C12" s="90"/>
      <c r="D12" s="90"/>
      <c r="E12" s="90"/>
      <c r="F12" s="16">
        <v>40000000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30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46752000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30000000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16752000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47200819.200000003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30288000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16912819.200000003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18743240.370000001</v>
      </c>
      <c r="G28" s="24">
        <f>F28/F$32</f>
        <v>5.1137103805494757E-2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184143932.68000001</v>
      </c>
      <c r="G29" s="24">
        <f t="shared" ref="G29:G31" si="0">F29/F$32</f>
        <v>0.50239911641325219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163642000</v>
      </c>
      <c r="G30" s="24">
        <f t="shared" si="0"/>
        <v>0.44646377978125307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366529173.05000001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4EAA-515C-47F6-8388-BDD159E3A435}">
  <dimension ref="B2:I69"/>
  <sheetViews>
    <sheetView tabSelected="1" workbookViewId="0">
      <selection activeCell="F34" sqref="F3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44712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1.0988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212997610.25999999</v>
      </c>
      <c r="G11" s="84">
        <f>F11/F$15</f>
        <v>0.35796973675828453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118960153.58</v>
      </c>
      <c r="G12" s="84">
        <f>F12/F$15</f>
        <v>0.19992775885971906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262474196.37</v>
      </c>
      <c r="G13" s="84">
        <f t="shared" ref="G13:G15" si="0">F13/F$15</f>
        <v>0.44112147016917047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583730.75</v>
      </c>
      <c r="G14" s="84">
        <f t="shared" si="0"/>
        <v>9.8103421282589556E-4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595015690.96000004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IPSJLtx8jTjAnq9F4HZEHDU72T5Xrjkc+6G4v1Q8insFyCr7VJe6Ttly7m4KmokthcXRbRXKiMc8EhKuXlARw==" saltValue="U3wQsd6K7gu5Yiqn/NVRA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BA74-F859-4080-8C2F-021A67A6ECE1}">
  <dimension ref="B2:I69"/>
  <sheetViews>
    <sheetView topLeftCell="A7" workbookViewId="0">
      <selection activeCell="H13" sqref="H13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44742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1.1197999999999999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303726544.60000002</v>
      </c>
      <c r="G11" s="84">
        <f>F11/F$15</f>
        <v>0.47948891745456562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82606301.620000005</v>
      </c>
      <c r="G12" s="84">
        <f>F12/F$15</f>
        <v>0.13040943191469453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246965235.33000001</v>
      </c>
      <c r="G13" s="84">
        <f t="shared" ref="G13:G15" si="0">F13/F$15</f>
        <v>0.38988061940139607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140009.60000000001</v>
      </c>
      <c r="G14" s="84">
        <f t="shared" si="0"/>
        <v>2.2103122934368232E-4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633438091.1500001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LC9gKuIbtIUTfDLA6ZoEXXnkjnME434a+3T1MOBzlpqbd7rfaHdQXGP4j5UdglQs+msgKIrDrQMiTjdEXDV2uw==" saltValue="G2C14oO9CI31UDIthYxBGA==" spinCount="100000" sheet="1" objects="1" scenarios="1"/>
  <mergeCells count="6">
    <mergeCell ref="B8:E8"/>
    <mergeCell ref="B11:E11"/>
    <mergeCell ref="B12:E12"/>
    <mergeCell ref="B13:E13"/>
    <mergeCell ref="B14:E14"/>
    <mergeCell ref="B15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  <col min="9" max="9" width="12" bestFit="1" customWidth="1"/>
  </cols>
  <sheetData>
    <row r="1" spans="1:7" x14ac:dyDescent="0.25">
      <c r="A1" s="73"/>
      <c r="B1" s="73"/>
      <c r="C1" s="73"/>
      <c r="D1" s="73"/>
    </row>
    <row r="2" spans="1:7" ht="18.75" x14ac:dyDescent="0.3">
      <c r="A2" s="73"/>
      <c r="B2" s="74"/>
      <c r="C2" s="73"/>
      <c r="D2" s="74"/>
      <c r="E2" s="5" t="s">
        <v>13</v>
      </c>
    </row>
    <row r="3" spans="1:7" x14ac:dyDescent="0.25">
      <c r="A3" s="73"/>
      <c r="B3" s="73"/>
      <c r="C3" s="73"/>
      <c r="D3" s="73"/>
    </row>
    <row r="4" spans="1:7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7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7" ht="20.100000000000001" customHeight="1" x14ac:dyDescent="0.25">
      <c r="B6" s="8"/>
      <c r="C6" s="11"/>
      <c r="D6" s="8"/>
      <c r="E6" s="27" t="s">
        <v>17</v>
      </c>
      <c r="F6" s="18">
        <v>43921</v>
      </c>
    </row>
    <row r="7" spans="1:7" ht="20.100000000000001" customHeight="1" x14ac:dyDescent="0.25">
      <c r="B7" s="10"/>
      <c r="C7" s="2"/>
      <c r="D7" s="7"/>
      <c r="E7" s="2"/>
      <c r="F7" s="2"/>
    </row>
    <row r="8" spans="1:7" ht="20.100000000000001" customHeight="1" x14ac:dyDescent="0.25">
      <c r="B8" s="90" t="s">
        <v>0</v>
      </c>
      <c r="C8" s="90"/>
      <c r="D8" s="90"/>
      <c r="E8" s="90"/>
      <c r="F8" s="14">
        <v>0.9355</v>
      </c>
    </row>
    <row r="9" spans="1:7" ht="20.100000000000001" customHeight="1" x14ac:dyDescent="0.25">
      <c r="B9" s="90" t="s">
        <v>10</v>
      </c>
      <c r="C9" s="90"/>
      <c r="D9" s="90"/>
      <c r="E9" s="90"/>
      <c r="F9" s="15">
        <v>226230443.59999999</v>
      </c>
    </row>
    <row r="10" spans="1:7" ht="20.100000000000001" customHeight="1" x14ac:dyDescent="0.25">
      <c r="B10" s="90" t="s">
        <v>1</v>
      </c>
      <c r="C10" s="90"/>
      <c r="D10" s="90"/>
      <c r="E10" s="90"/>
      <c r="F10" s="16">
        <v>241834884</v>
      </c>
      <c r="G10" s="4"/>
    </row>
    <row r="11" spans="1:7" ht="20.100000000000001" customHeight="1" x14ac:dyDescent="0.25">
      <c r="B11" s="90" t="s">
        <v>11</v>
      </c>
      <c r="C11" s="90"/>
      <c r="D11" s="90"/>
      <c r="E11" s="90"/>
      <c r="F11" s="16">
        <f>F10+F12</f>
        <v>331834884</v>
      </c>
    </row>
    <row r="12" spans="1:7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7" ht="20.100000000000001" customHeight="1" x14ac:dyDescent="0.25">
      <c r="B13" s="1"/>
      <c r="C13" s="28"/>
      <c r="D13" s="28"/>
      <c r="E13" s="28"/>
    </row>
    <row r="14" spans="1:7" ht="20.100000000000001" customHeight="1" x14ac:dyDescent="0.25">
      <c r="B14" s="10" t="s">
        <v>29</v>
      </c>
      <c r="C14" s="10"/>
      <c r="D14" s="29"/>
      <c r="E14" s="29"/>
      <c r="F14" s="12"/>
    </row>
    <row r="15" spans="1:7" ht="20.100000000000001" customHeight="1" x14ac:dyDescent="0.25">
      <c r="B15" s="88" t="s">
        <v>25</v>
      </c>
      <c r="C15" s="88"/>
      <c r="D15" s="88"/>
      <c r="E15" s="88"/>
      <c r="F15" s="19">
        <f>68563000+1782884</f>
        <v>70345884</v>
      </c>
    </row>
    <row r="16" spans="1:7" ht="20.100000000000001" customHeight="1" x14ac:dyDescent="0.25">
      <c r="B16" s="88" t="s">
        <v>26</v>
      </c>
      <c r="C16" s="88"/>
      <c r="D16" s="88"/>
      <c r="E16" s="88"/>
      <c r="F16" s="20">
        <v>50000000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20345884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68563000*'31.1.2020'!$F$8+1782884*'29.2.2020'!$F$8</f>
        <v>70362999.686399996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F16*'31.1.2020'!$F$8</f>
        <v>50000000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20362999.686399996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84326146.370000005</v>
      </c>
      <c r="G28" s="24">
        <f>F28/F$32</f>
        <v>0.19135277252658392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199175068.74000001</v>
      </c>
      <c r="G29" s="24">
        <f t="shared" ref="G29:G31" si="0">F29/F$32</f>
        <v>0.45196778534553034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157183000</v>
      </c>
      <c r="G30" s="24">
        <f t="shared" si="0"/>
        <v>0.35667944212788572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440684215.11000001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1" spans="1:7" x14ac:dyDescent="0.25">
      <c r="A1" s="73"/>
      <c r="B1" s="73"/>
      <c r="C1" s="73"/>
      <c r="D1" s="73"/>
    </row>
    <row r="2" spans="1:7" ht="18.75" x14ac:dyDescent="0.3">
      <c r="A2" s="73"/>
      <c r="B2" s="74"/>
      <c r="C2" s="73"/>
      <c r="D2" s="74"/>
      <c r="E2" s="5" t="s">
        <v>13</v>
      </c>
    </row>
    <row r="3" spans="1:7" x14ac:dyDescent="0.25">
      <c r="A3" s="73"/>
      <c r="B3" s="73"/>
      <c r="C3" s="73"/>
      <c r="D3" s="73"/>
    </row>
    <row r="4" spans="1:7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7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7" ht="20.100000000000001" customHeight="1" x14ac:dyDescent="0.25">
      <c r="B6" s="8"/>
      <c r="C6" s="11"/>
      <c r="D6" s="8"/>
      <c r="E6" s="27" t="s">
        <v>17</v>
      </c>
      <c r="F6" s="18">
        <v>43951</v>
      </c>
    </row>
    <row r="7" spans="1:7" ht="20.100000000000001" customHeight="1" x14ac:dyDescent="0.25">
      <c r="B7" s="10"/>
      <c r="C7" s="2"/>
      <c r="D7" s="7"/>
      <c r="E7" s="2"/>
      <c r="F7" s="2"/>
    </row>
    <row r="8" spans="1:7" ht="20.100000000000001" customHeight="1" x14ac:dyDescent="0.25">
      <c r="B8" s="90" t="s">
        <v>0</v>
      </c>
      <c r="C8" s="90"/>
      <c r="D8" s="90"/>
      <c r="E8" s="90"/>
      <c r="F8" s="14">
        <v>0.94289999999999996</v>
      </c>
    </row>
    <row r="9" spans="1:7" ht="20.100000000000001" customHeight="1" x14ac:dyDescent="0.25">
      <c r="B9" s="90" t="s">
        <v>10</v>
      </c>
      <c r="C9" s="90"/>
      <c r="D9" s="90"/>
      <c r="E9" s="90"/>
      <c r="F9" s="15">
        <v>247610067.00999999</v>
      </c>
    </row>
    <row r="10" spans="1:7" ht="20.100000000000001" customHeight="1" x14ac:dyDescent="0.25">
      <c r="B10" s="90" t="s">
        <v>1</v>
      </c>
      <c r="C10" s="90"/>
      <c r="D10" s="90"/>
      <c r="E10" s="90"/>
      <c r="F10" s="16">
        <v>262621629</v>
      </c>
      <c r="G10" s="40"/>
    </row>
    <row r="11" spans="1:7" ht="20.100000000000001" customHeight="1" x14ac:dyDescent="0.25">
      <c r="B11" s="90" t="s">
        <v>11</v>
      </c>
      <c r="C11" s="90"/>
      <c r="D11" s="90"/>
      <c r="E11" s="90"/>
      <c r="F11" s="16">
        <f>F10+F12</f>
        <v>352621629</v>
      </c>
    </row>
    <row r="12" spans="1:7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7" ht="20.100000000000001" customHeight="1" x14ac:dyDescent="0.25">
      <c r="B13" s="1"/>
      <c r="C13" s="28"/>
      <c r="D13" s="28"/>
      <c r="E13" s="28"/>
    </row>
    <row r="14" spans="1:7" ht="20.100000000000001" customHeight="1" x14ac:dyDescent="0.25">
      <c r="B14" s="10" t="s">
        <v>28</v>
      </c>
      <c r="C14" s="10"/>
      <c r="D14" s="29"/>
      <c r="E14" s="29"/>
      <c r="F14" s="12"/>
    </row>
    <row r="15" spans="1:7" ht="20.100000000000001" customHeight="1" x14ac:dyDescent="0.25">
      <c r="B15" s="88" t="s">
        <v>25</v>
      </c>
      <c r="C15" s="88"/>
      <c r="D15" s="88"/>
      <c r="E15" s="88"/>
      <c r="F15" s="19">
        <v>20786745</v>
      </c>
    </row>
    <row r="16" spans="1:7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20786745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F15*'31.3.2020'!$F$8</f>
        <v>19445999.947500002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F16*'31.3.2020'!$F$8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19445999.947500002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77594386.969999999</v>
      </c>
      <c r="G28" s="24">
        <f>F28/F$32</f>
        <v>0.17880407384524033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196508495.24000001</v>
      </c>
      <c r="G29" s="24">
        <f t="shared" ref="G29:G31" si="0">F29/F$32</f>
        <v>0.45282295364605057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157539000</v>
      </c>
      <c r="G30" s="24">
        <f t="shared" si="0"/>
        <v>0.36302387439952372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2321311.7000000002</v>
      </c>
      <c r="G31" s="24">
        <f t="shared" si="0"/>
        <v>5.3490981091853127E-3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433963193.91000003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7.42578125" bestFit="1" customWidth="1"/>
    <col min="8" max="8" width="15.42578125" bestFit="1" customWidth="1"/>
  </cols>
  <sheetData>
    <row r="1" spans="1:8" x14ac:dyDescent="0.25">
      <c r="A1" s="73"/>
      <c r="B1" s="73"/>
      <c r="C1" s="73"/>
      <c r="D1" s="73"/>
    </row>
    <row r="2" spans="1:8" ht="18.75" x14ac:dyDescent="0.3">
      <c r="A2" s="73"/>
      <c r="B2" s="74"/>
      <c r="C2" s="73"/>
      <c r="D2" s="74"/>
      <c r="E2" s="5" t="s">
        <v>13</v>
      </c>
    </row>
    <row r="3" spans="1:8" x14ac:dyDescent="0.25">
      <c r="A3" s="73"/>
      <c r="B3" s="73"/>
      <c r="C3" s="73"/>
      <c r="D3" s="73"/>
    </row>
    <row r="4" spans="1:8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8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8" ht="20.100000000000001" customHeight="1" x14ac:dyDescent="0.25">
      <c r="B6" s="8"/>
      <c r="C6" s="11"/>
      <c r="D6" s="8"/>
      <c r="E6" s="27" t="s">
        <v>17</v>
      </c>
      <c r="F6" s="18">
        <v>43982</v>
      </c>
    </row>
    <row r="7" spans="1:8" ht="20.100000000000001" customHeight="1" x14ac:dyDescent="0.25">
      <c r="B7" s="10"/>
      <c r="C7" s="2"/>
      <c r="D7" s="7"/>
      <c r="E7" s="2"/>
      <c r="F7" s="2"/>
    </row>
    <row r="8" spans="1:8" ht="20.100000000000001" customHeight="1" x14ac:dyDescent="0.25">
      <c r="B8" s="90" t="s">
        <v>0</v>
      </c>
      <c r="C8" s="90"/>
      <c r="D8" s="90"/>
      <c r="E8" s="90"/>
      <c r="F8" s="14">
        <v>0.94920000000000004</v>
      </c>
    </row>
    <row r="9" spans="1:8" ht="20.100000000000001" customHeight="1" x14ac:dyDescent="0.25">
      <c r="B9" s="90" t="s">
        <v>10</v>
      </c>
      <c r="C9" s="90"/>
      <c r="D9" s="90"/>
      <c r="E9" s="90"/>
      <c r="F9" s="15">
        <v>254611137.74000001</v>
      </c>
    </row>
    <row r="10" spans="1:8" ht="20.100000000000001" customHeight="1" x14ac:dyDescent="0.25">
      <c r="B10" s="90" t="s">
        <v>1</v>
      </c>
      <c r="C10" s="90"/>
      <c r="D10" s="90"/>
      <c r="E10" s="90"/>
      <c r="F10" s="16">
        <v>268247888</v>
      </c>
      <c r="G10" s="40"/>
      <c r="H10" s="41"/>
    </row>
    <row r="11" spans="1:8" ht="20.100000000000001" customHeight="1" x14ac:dyDescent="0.25">
      <c r="B11" s="90" t="s">
        <v>11</v>
      </c>
      <c r="C11" s="90"/>
      <c r="D11" s="90"/>
      <c r="E11" s="90"/>
      <c r="F11" s="16">
        <f>F10+F12</f>
        <v>358247888</v>
      </c>
    </row>
    <row r="12" spans="1:8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8" ht="20.100000000000001" customHeight="1" x14ac:dyDescent="0.25">
      <c r="B13" s="1"/>
      <c r="C13" s="28"/>
      <c r="D13" s="28"/>
      <c r="E13" s="28"/>
    </row>
    <row r="14" spans="1:8" ht="20.100000000000001" customHeight="1" x14ac:dyDescent="0.25">
      <c r="B14" s="10" t="s">
        <v>18</v>
      </c>
      <c r="C14" s="10"/>
      <c r="D14" s="29"/>
      <c r="E14" s="29"/>
      <c r="F14" s="12"/>
    </row>
    <row r="15" spans="1:8" ht="20.100000000000001" customHeight="1" x14ac:dyDescent="0.25">
      <c r="B15" s="88" t="s">
        <v>25</v>
      </c>
      <c r="C15" s="88"/>
      <c r="D15" s="88"/>
      <c r="E15" s="88"/>
      <c r="F15" s="19">
        <v>5626259</v>
      </c>
    </row>
    <row r="16" spans="1:8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5626259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F15*'30.4.2020'!$F$8</f>
        <v>5304999.6110999994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F16*'30.4.2020'!$F$8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5304999.6110999994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93474415.180000007</v>
      </c>
      <c r="G28" s="24">
        <f>F28/F$32</f>
        <v>0.20668545828485121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196188818.81</v>
      </c>
      <c r="G29" s="24">
        <f t="shared" ref="G29:G31" si="0">F29/F$32</f>
        <v>0.43380186811572075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157811000</v>
      </c>
      <c r="G30" s="24">
        <f t="shared" si="0"/>
        <v>0.34894295722076379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4780201.1100000003</v>
      </c>
      <c r="G31" s="24">
        <f t="shared" si="0"/>
        <v>1.0569716378664211E-2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452254435.10000002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44012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0.96379999999999999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34">
        <v>253939107.25</v>
      </c>
    </row>
    <row r="10" spans="2:8" ht="20.100000000000001" customHeight="1" x14ac:dyDescent="0.25">
      <c r="B10" s="92" t="s">
        <v>1</v>
      </c>
      <c r="C10" s="92"/>
      <c r="D10" s="92"/>
      <c r="E10" s="92"/>
      <c r="F10" s="35">
        <v>263467019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35">
        <f>F10+F12</f>
        <v>373467019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'31.5.2020'!F12+F16</f>
        <v>110000000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33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15219131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20000000</v>
      </c>
    </row>
    <row r="17" spans="2:7" ht="20.100000000000001" customHeight="1" x14ac:dyDescent="0.25">
      <c r="B17" s="91" t="s">
        <v>27</v>
      </c>
      <c r="C17" s="91"/>
      <c r="D17" s="91"/>
      <c r="E17" s="91"/>
      <c r="F17" s="42">
        <f>F15-F16</f>
        <v>-4780869</v>
      </c>
    </row>
    <row r="18" spans="2:7" ht="20.100000000000001" customHeight="1" x14ac:dyDescent="0.25">
      <c r="B18" s="91" t="s">
        <v>2</v>
      </c>
      <c r="C18" s="91"/>
      <c r="D18" s="91"/>
      <c r="E18" s="91"/>
      <c r="F18" s="44">
        <f>F15*'31.5.2020'!$F$8</f>
        <v>14445999.145200001</v>
      </c>
    </row>
    <row r="19" spans="2:7" ht="20.100000000000001" customHeight="1" x14ac:dyDescent="0.25">
      <c r="B19" s="91" t="s">
        <v>3</v>
      </c>
      <c r="C19" s="91"/>
      <c r="D19" s="91"/>
      <c r="E19" s="91"/>
      <c r="F19" s="44">
        <f>F16*'31.5.2020'!$F$8</f>
        <v>18984000</v>
      </c>
    </row>
    <row r="20" spans="2:7" ht="20.100000000000001" customHeight="1" x14ac:dyDescent="0.25">
      <c r="B20" s="91" t="s">
        <v>6</v>
      </c>
      <c r="C20" s="91"/>
      <c r="D20" s="91"/>
      <c r="E20" s="91"/>
      <c r="F20" s="44">
        <f>F18-F19</f>
        <v>-4538000.8547999989</v>
      </c>
    </row>
    <row r="21" spans="2:7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7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7" ht="20.100000000000001" customHeight="1" x14ac:dyDescent="0.25">
      <c r="B23" s="66" t="s">
        <v>19</v>
      </c>
      <c r="C23" s="67"/>
      <c r="D23" s="63"/>
      <c r="E23" s="63"/>
      <c r="F23" s="50"/>
    </row>
    <row r="24" spans="2:7" ht="20.100000000000001" customHeight="1" x14ac:dyDescent="0.25">
      <c r="B24" s="66" t="s">
        <v>20</v>
      </c>
      <c r="C24" s="67"/>
      <c r="D24" s="63"/>
      <c r="E24" s="63"/>
      <c r="F24" s="50"/>
    </row>
    <row r="25" spans="2:7" ht="20.100000000000001" customHeight="1" x14ac:dyDescent="0.25">
      <c r="B25" s="93" t="s">
        <v>24</v>
      </c>
      <c r="C25" s="93"/>
      <c r="D25" s="93"/>
      <c r="E25" s="93"/>
      <c r="F25" s="93"/>
    </row>
    <row r="26" spans="2:7" ht="20.100000000000001" customHeight="1" x14ac:dyDescent="0.25">
      <c r="B26" s="61"/>
      <c r="C26" s="62"/>
      <c r="D26" s="62"/>
      <c r="E26" s="62"/>
    </row>
    <row r="27" spans="2:7" ht="20.100000000000001" customHeight="1" x14ac:dyDescent="0.25">
      <c r="B27" s="68" t="s">
        <v>23</v>
      </c>
      <c r="C27" s="62"/>
      <c r="D27" s="62"/>
      <c r="E27" s="62"/>
    </row>
    <row r="28" spans="2:7" ht="20.100000000000001" customHeight="1" x14ac:dyDescent="0.25">
      <c r="B28" s="92" t="s">
        <v>5</v>
      </c>
      <c r="C28" s="92"/>
      <c r="D28" s="92"/>
      <c r="E28" s="92"/>
      <c r="F28" s="36">
        <v>86903004.420000002</v>
      </c>
      <c r="G28" s="37">
        <f>F28/F$32</f>
        <v>0.19595581842240192</v>
      </c>
    </row>
    <row r="29" spans="2:7" ht="20.100000000000001" customHeight="1" x14ac:dyDescent="0.25">
      <c r="B29" s="92" t="s">
        <v>8</v>
      </c>
      <c r="C29" s="92"/>
      <c r="D29" s="92"/>
      <c r="E29" s="92"/>
      <c r="F29" s="36">
        <v>157648977.21000001</v>
      </c>
      <c r="G29" s="37">
        <f t="shared" ref="G29:G31" si="0">F29/F$32</f>
        <v>0.35547947460295803</v>
      </c>
    </row>
    <row r="30" spans="2:7" ht="20.100000000000001" customHeight="1" x14ac:dyDescent="0.25">
      <c r="B30" s="92" t="s">
        <v>7</v>
      </c>
      <c r="C30" s="92"/>
      <c r="D30" s="92"/>
      <c r="E30" s="92"/>
      <c r="F30" s="36">
        <v>198754000</v>
      </c>
      <c r="G30" s="37">
        <f t="shared" si="0"/>
        <v>0.44816635506059382</v>
      </c>
    </row>
    <row r="31" spans="2:7" ht="20.100000000000001" customHeight="1" x14ac:dyDescent="0.25">
      <c r="B31" s="92" t="s">
        <v>9</v>
      </c>
      <c r="C31" s="92"/>
      <c r="D31" s="92"/>
      <c r="E31" s="92"/>
      <c r="F31" s="36">
        <v>176662.16</v>
      </c>
      <c r="G31" s="38">
        <f t="shared" si="0"/>
        <v>3.9835191404616479E-4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443482643.79000002</v>
      </c>
      <c r="G32" s="26">
        <f>SUM(G28:G31)</f>
        <v>0.99999999999999989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44043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0.97009999999999996</v>
      </c>
    </row>
    <row r="9" spans="2:8" ht="20.100000000000001" customHeight="1" x14ac:dyDescent="0.25">
      <c r="B9" s="92" t="s">
        <v>10</v>
      </c>
      <c r="C9" s="92"/>
      <c r="D9" s="92"/>
      <c r="E9" s="92"/>
      <c r="F9" s="34">
        <v>274840102.49000001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35">
        <v>283299038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35">
        <f>F10+F12</f>
        <v>423299038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'30.6.2020'!F12+F16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34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49832019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30000000</v>
      </c>
    </row>
    <row r="17" spans="2:7" ht="20.100000000000001" customHeight="1" x14ac:dyDescent="0.25">
      <c r="B17" s="91" t="s">
        <v>27</v>
      </c>
      <c r="C17" s="91"/>
      <c r="D17" s="91"/>
      <c r="E17" s="91"/>
      <c r="F17" s="42">
        <f>F15-F16</f>
        <v>19832019</v>
      </c>
    </row>
    <row r="18" spans="2:7" ht="20.100000000000001" customHeight="1" x14ac:dyDescent="0.25">
      <c r="B18" s="91" t="s">
        <v>2</v>
      </c>
      <c r="C18" s="91"/>
      <c r="D18" s="91"/>
      <c r="E18" s="91"/>
      <c r="F18" s="44">
        <f>F15*'30.6.2020'!$F$8</f>
        <v>48028099.912199996</v>
      </c>
    </row>
    <row r="19" spans="2:7" ht="20.100000000000001" customHeight="1" x14ac:dyDescent="0.25">
      <c r="B19" s="91" t="s">
        <v>3</v>
      </c>
      <c r="C19" s="91"/>
      <c r="D19" s="91"/>
      <c r="E19" s="91"/>
      <c r="F19" s="43">
        <f>F16*'30.6.2020'!$F$8</f>
        <v>28914000</v>
      </c>
    </row>
    <row r="20" spans="2:7" ht="20.100000000000001" customHeight="1" x14ac:dyDescent="0.25">
      <c r="B20" s="91" t="s">
        <v>6</v>
      </c>
      <c r="C20" s="91"/>
      <c r="D20" s="91"/>
      <c r="E20" s="91"/>
      <c r="F20" s="44">
        <f>F18-F19</f>
        <v>19114099.912199996</v>
      </c>
    </row>
    <row r="21" spans="2:7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7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7" ht="20.100000000000001" customHeight="1" x14ac:dyDescent="0.25">
      <c r="B23" s="66" t="s">
        <v>19</v>
      </c>
      <c r="C23" s="67"/>
      <c r="D23" s="63"/>
      <c r="E23" s="63"/>
      <c r="F23" s="50"/>
    </row>
    <row r="24" spans="2:7" ht="20.100000000000001" customHeight="1" x14ac:dyDescent="0.25">
      <c r="B24" s="66" t="s">
        <v>20</v>
      </c>
      <c r="C24" s="67"/>
      <c r="D24" s="63"/>
      <c r="E24" s="63"/>
      <c r="F24" s="50"/>
    </row>
    <row r="25" spans="2:7" ht="20.100000000000001" customHeight="1" x14ac:dyDescent="0.25">
      <c r="B25" s="93" t="s">
        <v>24</v>
      </c>
      <c r="C25" s="93"/>
      <c r="D25" s="93"/>
      <c r="E25" s="93"/>
      <c r="F25" s="93"/>
    </row>
    <row r="26" spans="2:7" ht="20.100000000000001" customHeight="1" x14ac:dyDescent="0.25">
      <c r="B26" s="61"/>
      <c r="C26" s="62"/>
      <c r="D26" s="62"/>
      <c r="E26" s="62"/>
    </row>
    <row r="27" spans="2:7" ht="20.100000000000001" customHeight="1" x14ac:dyDescent="0.25">
      <c r="B27" s="68" t="s">
        <v>23</v>
      </c>
      <c r="C27" s="62"/>
      <c r="D27" s="62"/>
      <c r="E27" s="62"/>
    </row>
    <row r="28" spans="2:7" ht="20.100000000000001" customHeight="1" x14ac:dyDescent="0.25">
      <c r="B28" s="92" t="s">
        <v>5</v>
      </c>
      <c r="C28" s="92"/>
      <c r="D28" s="92"/>
      <c r="E28" s="92"/>
      <c r="F28" s="36">
        <v>105023278.86</v>
      </c>
      <c r="G28" s="37">
        <f>F28/F$32</f>
        <v>0.22847802843251316</v>
      </c>
    </row>
    <row r="29" spans="2:7" ht="20.100000000000001" customHeight="1" x14ac:dyDescent="0.25">
      <c r="B29" s="92" t="s">
        <v>8</v>
      </c>
      <c r="C29" s="92"/>
      <c r="D29" s="92"/>
      <c r="E29" s="92"/>
      <c r="F29" s="36">
        <v>155038758.53999999</v>
      </c>
      <c r="G29" s="37">
        <f t="shared" ref="G29:G31" si="0">F29/F$32</f>
        <v>0.33728664983944934</v>
      </c>
    </row>
    <row r="30" spans="2:7" ht="20.100000000000001" customHeight="1" x14ac:dyDescent="0.25">
      <c r="B30" s="92" t="s">
        <v>7</v>
      </c>
      <c r="C30" s="92"/>
      <c r="D30" s="92"/>
      <c r="E30" s="92"/>
      <c r="F30" s="36">
        <v>196392000</v>
      </c>
      <c r="G30" s="37">
        <f t="shared" si="0"/>
        <v>0.42725058146140349</v>
      </c>
    </row>
    <row r="31" spans="2:7" ht="20.100000000000001" customHeight="1" x14ac:dyDescent="0.25">
      <c r="B31" s="92" t="s">
        <v>9</v>
      </c>
      <c r="C31" s="92"/>
      <c r="D31" s="92"/>
      <c r="E31" s="92"/>
      <c r="F31" s="36">
        <v>3210638.37</v>
      </c>
      <c r="G31" s="38">
        <f t="shared" si="0"/>
        <v>6.9847402666340418E-3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459664675.76999998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0" width="8.85546875" style="48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44074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0.95809999999999995</v>
      </c>
      <c r="H8" s="70"/>
    </row>
    <row r="9" spans="2:8" ht="20.100000000000001" customHeight="1" x14ac:dyDescent="0.25">
      <c r="B9" s="92" t="s">
        <v>10</v>
      </c>
      <c r="C9" s="92"/>
      <c r="D9" s="92"/>
      <c r="E9" s="92"/>
      <c r="F9" s="15">
        <v>280583630.74000001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292844548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432844548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'31.7.2020'!F12+F16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35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9545510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9545510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F15*'31.7.2020'!F8</f>
        <v>9260099.2510000002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F16*'30.6.2020'!$F$8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9260099.2510000002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36">
        <v>70699446.140000001</v>
      </c>
      <c r="G28" s="37">
        <f>F28/F$32</f>
        <v>0.16657123838750829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36">
        <v>155697841.75999999</v>
      </c>
      <c r="G29" s="37">
        <f t="shared" ref="G29:G31" si="0">F29/F$32</f>
        <v>0.36683147792797549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36">
        <v>197493000</v>
      </c>
      <c r="G30" s="37">
        <f t="shared" si="0"/>
        <v>0.4653028471782053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36">
        <v>549410.24</v>
      </c>
      <c r="G31" s="37">
        <f t="shared" si="0"/>
        <v>1.2944365063109128E-3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424439698.13999999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0090CCD-4111-41E4-A372-A62BE8E15E9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</vt:i4>
      </vt:variant>
    </vt:vector>
  </HeadingPairs>
  <TitlesOfParts>
    <vt:vector size="32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31.08.21</vt:lpstr>
      <vt:lpstr>30.9.2021</vt:lpstr>
      <vt:lpstr>31.10.2021</vt:lpstr>
      <vt:lpstr>30.11.2021</vt:lpstr>
      <vt:lpstr>31.12.2021</vt:lpstr>
      <vt:lpstr>31.1.2022</vt:lpstr>
      <vt:lpstr>28.2.2022</vt:lpstr>
      <vt:lpstr>31.3.2022</vt:lpstr>
      <vt:lpstr>30.4.2022</vt:lpstr>
      <vt:lpstr>31.5.2022</vt:lpstr>
      <vt:lpstr>30.6.2022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2021-09-21T07:14:51Z</cp:lastPrinted>
  <dcterms:created xsi:type="dcterms:W3CDTF">2020-07-03T09:34:55Z</dcterms:created>
  <dcterms:modified xsi:type="dcterms:W3CDTF">2022-07-19T13:18:26Z</dcterms:modified>
</cp:coreProperties>
</file>