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ditasgroup-my.sharepoint.com/personal/jiri_salajka_creditasgroup_cz/Documents/06_CN_nemovitostni/_DOKUMENTY/18_vyvoj majetku/"/>
    </mc:Choice>
  </mc:AlternateContent>
  <xr:revisionPtr revIDLastSave="2" documentId="8_{30C046C7-1006-423B-BADA-682E2290DB50}" xr6:coauthVersionLast="47" xr6:coauthVersionMax="47" xr10:uidLastSave="{7F079778-155D-422B-B02E-3DB159CA5C79}"/>
  <bookViews>
    <workbookView xWindow="14265" yWindow="6945" windowWidth="15390" windowHeight="7320" firstSheet="20" activeTab="29" xr2:uid="{00000000-000D-0000-FFFF-FFFF00000000}"/>
  </bookViews>
  <sheets>
    <sheet name="31.12.2019" sheetId="14" r:id="rId1"/>
    <sheet name="31.1.2020" sheetId="13" r:id="rId2"/>
    <sheet name="29.2.2020" sheetId="12" r:id="rId3"/>
    <sheet name="31.3.2020" sheetId="11" r:id="rId4"/>
    <sheet name="30.4.2020" sheetId="10" r:id="rId5"/>
    <sheet name="31.5.2020" sheetId="7" r:id="rId6"/>
    <sheet name="30.6.2020" sheetId="15" r:id="rId7"/>
    <sheet name="31.7.2020" sheetId="16" r:id="rId8"/>
    <sheet name="31.8.2020" sheetId="17" r:id="rId9"/>
    <sheet name="30.9.2020" sheetId="18" r:id="rId10"/>
    <sheet name="31.10.2020" sheetId="19" r:id="rId11"/>
    <sheet name="30.11.2020" sheetId="20" r:id="rId12"/>
    <sheet name="31.12.2020" sheetId="21" r:id="rId13"/>
    <sheet name="31.1.2021" sheetId="22" r:id="rId14"/>
    <sheet name="28.2.2021" sheetId="23" r:id="rId15"/>
    <sheet name="31.3.2021" sheetId="24" r:id="rId16"/>
    <sheet name="30.4.2021" sheetId="25" r:id="rId17"/>
    <sheet name="31.5.2021" sheetId="26" r:id="rId18"/>
    <sheet name="30.6.2021" sheetId="27" r:id="rId19"/>
    <sheet name="31.7.2021" sheetId="28" r:id="rId20"/>
    <sheet name="31.08.21" sheetId="29" r:id="rId21"/>
    <sheet name="30.9.2021" sheetId="30" r:id="rId22"/>
    <sheet name="31.10.2021" sheetId="31" r:id="rId23"/>
    <sheet name="30.11.2021" sheetId="32" r:id="rId24"/>
    <sheet name="31.12.2021" sheetId="33" r:id="rId25"/>
    <sheet name="31.1.2022" sheetId="34" r:id="rId26"/>
    <sheet name="28.2.2022" sheetId="35" r:id="rId27"/>
    <sheet name="31.3.2022" sheetId="36" r:id="rId28"/>
    <sheet name="30.4.2022" sheetId="37" r:id="rId29"/>
    <sheet name="31.5.2022" sheetId="38" r:id="rId30"/>
  </sheets>
  <definedNames>
    <definedName name="_xlnm.Print_Area" localSheetId="7">'31.7.2020'!$B$1:$G$46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8" l="1"/>
  <c r="G15" i="38" s="1"/>
  <c r="F15" i="37"/>
  <c r="G15" i="37" s="1"/>
  <c r="F15" i="36"/>
  <c r="G15" i="36" s="1"/>
  <c r="F15" i="35"/>
  <c r="F15" i="34"/>
  <c r="G15" i="34" s="1"/>
  <c r="G14" i="34"/>
  <c r="F15" i="33"/>
  <c r="G15" i="33" s="1"/>
  <c r="F17" i="32"/>
  <c r="F19" i="32"/>
  <c r="F18" i="32"/>
  <c r="F32" i="32"/>
  <c r="G31" i="32" s="1"/>
  <c r="G31" i="31"/>
  <c r="F32" i="31"/>
  <c r="G28" i="31" s="1"/>
  <c r="F18" i="31"/>
  <c r="F20" i="31" s="1"/>
  <c r="F19" i="31"/>
  <c r="F17" i="31"/>
  <c r="F31" i="30"/>
  <c r="G30" i="30" s="1"/>
  <c r="F18" i="30"/>
  <c r="F19" i="30"/>
  <c r="F17" i="30"/>
  <c r="F19" i="29"/>
  <c r="F18" i="29"/>
  <c r="F32" i="29"/>
  <c r="G29" i="29" s="1"/>
  <c r="F17" i="29"/>
  <c r="F18" i="28"/>
  <c r="F32" i="28"/>
  <c r="G29" i="28" s="1"/>
  <c r="F19" i="28"/>
  <c r="F17" i="28"/>
  <c r="F18" i="27"/>
  <c r="F19" i="27"/>
  <c r="F32" i="27"/>
  <c r="G28" i="27" s="1"/>
  <c r="F17" i="27"/>
  <c r="F32" i="26"/>
  <c r="G29" i="26" s="1"/>
  <c r="F17" i="26"/>
  <c r="F19" i="26"/>
  <c r="F18" i="26"/>
  <c r="F20" i="26" s="1"/>
  <c r="F19" i="25"/>
  <c r="F18" i="25"/>
  <c r="F32" i="25"/>
  <c r="G30" i="25" s="1"/>
  <c r="F17" i="25"/>
  <c r="F20" i="24"/>
  <c r="F19" i="24"/>
  <c r="F18" i="24"/>
  <c r="G11" i="38" l="1"/>
  <c r="G13" i="38"/>
  <c r="G14" i="38"/>
  <c r="G12" i="38"/>
  <c r="G14" i="37"/>
  <c r="G11" i="37"/>
  <c r="G12" i="37"/>
  <c r="G13" i="37"/>
  <c r="G11" i="36"/>
  <c r="G12" i="36"/>
  <c r="G13" i="36"/>
  <c r="G14" i="36"/>
  <c r="G15" i="35"/>
  <c r="G11" i="35"/>
  <c r="G12" i="35"/>
  <c r="G13" i="35"/>
  <c r="G14" i="35"/>
  <c r="G11" i="34"/>
  <c r="G12" i="34"/>
  <c r="G13" i="34"/>
  <c r="G13" i="33"/>
  <c r="G11" i="33"/>
  <c r="G14" i="33"/>
  <c r="G12" i="33"/>
  <c r="G28" i="26"/>
  <c r="G30" i="26"/>
  <c r="F20" i="29"/>
  <c r="G30" i="31"/>
  <c r="G32" i="31" s="1"/>
  <c r="F20" i="30"/>
  <c r="G29" i="31"/>
  <c r="G28" i="32"/>
  <c r="G29" i="32"/>
  <c r="F20" i="32"/>
  <c r="G30" i="32"/>
  <c r="G28" i="30"/>
  <c r="G29" i="30"/>
  <c r="G30" i="29"/>
  <c r="G31" i="29"/>
  <c r="G28" i="29"/>
  <c r="G30" i="28"/>
  <c r="G28" i="28"/>
  <c r="G31" i="28"/>
  <c r="F20" i="28"/>
  <c r="G29" i="27"/>
  <c r="G32" i="27" s="1"/>
  <c r="G30" i="27"/>
  <c r="G31" i="27"/>
  <c r="F20" i="27"/>
  <c r="G31" i="26"/>
  <c r="G32" i="26" s="1"/>
  <c r="G31" i="25"/>
  <c r="F20" i="25"/>
  <c r="G28" i="25"/>
  <c r="G29" i="25"/>
  <c r="F32" i="24"/>
  <c r="F17" i="24"/>
  <c r="F19" i="22"/>
  <c r="F18" i="22"/>
  <c r="G30" i="23"/>
  <c r="F32" i="23"/>
  <c r="G29" i="23" s="1"/>
  <c r="F18" i="23"/>
  <c r="F20" i="23" s="1"/>
  <c r="F19" i="23"/>
  <c r="G31" i="23" l="1"/>
  <c r="G32" i="32"/>
  <c r="G28" i="23"/>
  <c r="G29" i="24"/>
  <c r="G30" i="24"/>
  <c r="G31" i="24"/>
  <c r="G28" i="24"/>
  <c r="G32" i="24" s="1"/>
  <c r="G31" i="30"/>
  <c r="G32" i="29"/>
  <c r="G32" i="28"/>
  <c r="G32" i="25"/>
  <c r="F17" i="23"/>
  <c r="F32" i="22" l="1"/>
  <c r="F17" i="22" l="1"/>
  <c r="G31" i="22"/>
  <c r="F20" i="22"/>
  <c r="F32" i="21"/>
  <c r="F32" i="20"/>
  <c r="G32" i="23" l="1"/>
  <c r="G28" i="22"/>
  <c r="G29" i="22"/>
  <c r="G30" i="22"/>
  <c r="G32" i="22" l="1"/>
  <c r="F18" i="21"/>
  <c r="F17" i="21"/>
  <c r="F19" i="21"/>
  <c r="G30" i="21"/>
  <c r="G29" i="20"/>
  <c r="G30" i="20"/>
  <c r="G31" i="20"/>
  <c r="F20" i="21" l="1"/>
  <c r="G31" i="21"/>
  <c r="G28" i="21"/>
  <c r="G29" i="21"/>
  <c r="F19" i="20"/>
  <c r="F18" i="20"/>
  <c r="G32" i="21" l="1"/>
  <c r="F17" i="20"/>
  <c r="F20" i="20" l="1"/>
  <c r="G28" i="20"/>
  <c r="G32" i="20" s="1"/>
  <c r="F18" i="19" l="1"/>
  <c r="F19" i="19" l="1"/>
  <c r="F32" i="19" l="1"/>
  <c r="F17" i="19"/>
  <c r="G30" i="19" l="1"/>
  <c r="G29" i="19"/>
  <c r="G31" i="19"/>
  <c r="G28" i="19"/>
  <c r="F20" i="19"/>
  <c r="G32" i="19"/>
  <c r="F18" i="18"/>
  <c r="F32" i="15" l="1"/>
  <c r="F31" i="18" l="1"/>
  <c r="G29" i="18" l="1"/>
  <c r="G28" i="18"/>
  <c r="G30" i="18"/>
  <c r="F19" i="18"/>
  <c r="F20" i="18"/>
  <c r="F17" i="18"/>
  <c r="F32" i="17" l="1"/>
  <c r="G30" i="17" s="1"/>
  <c r="G31" i="18" l="1"/>
  <c r="G31" i="17"/>
  <c r="G29" i="17"/>
  <c r="F18" i="17"/>
  <c r="F19" i="17" l="1"/>
  <c r="F17" i="17"/>
  <c r="F20" i="17" l="1"/>
  <c r="G28" i="17"/>
  <c r="G32" i="17" s="1"/>
  <c r="F18" i="11" l="1"/>
  <c r="F19" i="11"/>
  <c r="F15" i="11"/>
  <c r="F19" i="10" l="1"/>
  <c r="F18" i="10"/>
  <c r="F19" i="7"/>
  <c r="F18" i="7"/>
  <c r="F19" i="16"/>
  <c r="F18" i="16"/>
  <c r="F19" i="15"/>
  <c r="F18" i="15"/>
  <c r="F32" i="16" l="1"/>
  <c r="F20" i="16"/>
  <c r="G31" i="16" l="1"/>
  <c r="G28" i="16"/>
  <c r="G29" i="16"/>
  <c r="G30" i="16"/>
  <c r="F17" i="16"/>
  <c r="F12" i="15"/>
  <c r="F12" i="16" s="1"/>
  <c r="F11" i="16" l="1"/>
  <c r="F12" i="17"/>
  <c r="G32" i="16"/>
  <c r="G31" i="15"/>
  <c r="F20" i="15"/>
  <c r="F17" i="15"/>
  <c r="F11" i="15"/>
  <c r="F12" i="18" l="1"/>
  <c r="F12" i="19" s="1"/>
  <c r="F11" i="17"/>
  <c r="G28" i="15"/>
  <c r="G29" i="15"/>
  <c r="G30" i="15"/>
  <c r="F19" i="13"/>
  <c r="F18" i="13"/>
  <c r="F19" i="14"/>
  <c r="F18" i="14"/>
  <c r="F12" i="20" l="1"/>
  <c r="F11" i="19"/>
  <c r="G32" i="15"/>
  <c r="F32" i="14"/>
  <c r="G31" i="14" s="1"/>
  <c r="F20" i="14"/>
  <c r="F17" i="14"/>
  <c r="F11" i="14"/>
  <c r="F20" i="13"/>
  <c r="F32" i="13"/>
  <c r="G29" i="13" s="1"/>
  <c r="F17" i="13"/>
  <c r="F11" i="13"/>
  <c r="F19" i="12"/>
  <c r="F32" i="12"/>
  <c r="G29" i="12" s="1"/>
  <c r="F18" i="12"/>
  <c r="F17" i="12"/>
  <c r="F11" i="12"/>
  <c r="F32" i="11"/>
  <c r="G29" i="11" s="1"/>
  <c r="F20" i="11"/>
  <c r="F17" i="11"/>
  <c r="F11" i="11"/>
  <c r="F32" i="10"/>
  <c r="G29" i="10" s="1"/>
  <c r="F20" i="10"/>
  <c r="F17" i="10"/>
  <c r="F11" i="10"/>
  <c r="F11" i="20" l="1"/>
  <c r="F12" i="21"/>
  <c r="G30" i="14"/>
  <c r="G28" i="14"/>
  <c r="G29" i="14"/>
  <c r="G28" i="13"/>
  <c r="G30" i="13"/>
  <c r="G31" i="13"/>
  <c r="G32" i="13" s="1"/>
  <c r="G28" i="12"/>
  <c r="F20" i="12"/>
  <c r="G30" i="12"/>
  <c r="G31" i="12"/>
  <c r="G28" i="11"/>
  <c r="G30" i="11"/>
  <c r="G31" i="11"/>
  <c r="G30" i="10"/>
  <c r="G31" i="10"/>
  <c r="G28" i="10"/>
  <c r="F32" i="7"/>
  <c r="G29" i="7" s="1"/>
  <c r="G30" i="7"/>
  <c r="G28" i="7"/>
  <c r="F20" i="7"/>
  <c r="F17" i="7"/>
  <c r="F11" i="7"/>
  <c r="F11" i="21" l="1"/>
  <c r="F12" i="22"/>
  <c r="G31" i="7"/>
  <c r="G32" i="7" s="1"/>
  <c r="G32" i="14"/>
  <c r="G32" i="12"/>
  <c r="G32" i="11"/>
  <c r="G32" i="10"/>
  <c r="F11" i="22" l="1"/>
  <c r="F12" i="23"/>
  <c r="F11" i="18"/>
  <c r="F12" i="24" l="1"/>
  <c r="F11" i="23"/>
  <c r="F11" i="24" l="1"/>
  <c r="F12" i="25"/>
  <c r="F11" i="25" l="1"/>
  <c r="F12" i="27"/>
  <c r="F12" i="26"/>
  <c r="F11" i="26" s="1"/>
  <c r="F11" i="27" l="1"/>
  <c r="F12" i="28"/>
  <c r="F11" i="28" l="1"/>
  <c r="F12" i="29"/>
  <c r="F11" i="29" l="1"/>
  <c r="F12" i="30"/>
  <c r="F11" i="30" s="1"/>
  <c r="F12" i="32"/>
  <c r="F11" i="32" s="1"/>
  <c r="F12" i="31"/>
  <c r="F11" i="31" s="1"/>
</calcChain>
</file>

<file path=xl/sharedStrings.xml><?xml version="1.0" encoding="utf-8"?>
<sst xmlns="http://schemas.openxmlformats.org/spreadsheetml/2006/main" count="742" uniqueCount="51">
  <si>
    <t>Hodnota investiční akcie</t>
  </si>
  <si>
    <t>Aktuální počet vydaných investičních akcií (ks)</t>
  </si>
  <si>
    <t>Částka, za kterou byly vydány investiční akcie</t>
  </si>
  <si>
    <t>Částka, za kterou byly odkoupeny investiční akcie</t>
  </si>
  <si>
    <t xml:space="preserve">AKTIVA CELKEM </t>
  </si>
  <si>
    <t>Hotovost</t>
  </si>
  <si>
    <t>Čistý rozdíl částka</t>
  </si>
  <si>
    <t>Majetkové účasti v nemovitostní společnosti</t>
  </si>
  <si>
    <t>Půjčky poskytnuté nemovitostní společnosti</t>
  </si>
  <si>
    <t>Ostatní finanční aktiva</t>
  </si>
  <si>
    <t>Vlastní kapitál třídy fondu</t>
  </si>
  <si>
    <t>Celkový počet prodaných investičních akcií  od založení fondu (ks)</t>
  </si>
  <si>
    <t>Celkový počet odkoupených investičních akcií od založení fondu (ks)</t>
  </si>
  <si>
    <t xml:space="preserve">Zveřejnění: odkoupené a vydané investiční akcie </t>
  </si>
  <si>
    <t>CREDITAS Nemovitostní I, podfond SICAV</t>
  </si>
  <si>
    <t>CZ0008044666</t>
  </si>
  <si>
    <t>ISIN:</t>
  </si>
  <si>
    <t>Údaje k datu:</t>
  </si>
  <si>
    <t>Údaje za období 1.5.2020-31.5.2020</t>
  </si>
  <si>
    <t>* za obstarání nákupu investičních akcií, který je příjmem Distributora</t>
  </si>
  <si>
    <t>** za obstarání odkupu investičních akcií, který je příjmem Podfondu</t>
  </si>
  <si>
    <t>Vstupní poplatek účtovaný Distributorem*</t>
  </si>
  <si>
    <t>Výstupní poplatek účtovaný Distributorem**</t>
  </si>
  <si>
    <t>Struktura majetku</t>
  </si>
  <si>
    <r>
      <rPr>
        <b/>
        <i/>
        <sz val="11"/>
        <color theme="1"/>
        <rFont val="Calibri"/>
        <family val="2"/>
        <scheme val="minor"/>
      </rPr>
      <t xml:space="preserve">Distributor: </t>
    </r>
    <r>
      <rPr>
        <i/>
        <sz val="11"/>
        <color theme="1"/>
        <rFont val="Calibri"/>
        <family val="2"/>
        <scheme val="minor"/>
      </rPr>
      <t>osoba, která nabízí investice do Fondu a vede navazující evidenci investičních akcií</t>
    </r>
  </si>
  <si>
    <t>Počet vydaných investičních akcií za období (ks)</t>
  </si>
  <si>
    <t>Počet odkoupených investičních akcií za období (ks)</t>
  </si>
  <si>
    <t>Čistý rozdíl počet (ks)</t>
  </si>
  <si>
    <t>Údaje za období 1.4.2020-30.4.2020</t>
  </si>
  <si>
    <t>Údaje za období 1.3.2020-31.3.2020</t>
  </si>
  <si>
    <t>Údaje za období 1.2.2020-29.2.2020</t>
  </si>
  <si>
    <t>Údaje za období 1.1.2020-31.1.2020</t>
  </si>
  <si>
    <t>Údaje za období 1.12.2019-31.12.2019</t>
  </si>
  <si>
    <t>Údaje za období 1.6.2020-30.6.2020</t>
  </si>
  <si>
    <t>Údaje za období 1.7.2020-31.7.2020</t>
  </si>
  <si>
    <t>Údaje za období 1.8.2020-31.8.2020</t>
  </si>
  <si>
    <t>Údaje za období 1.9.2020-30.9.2020</t>
  </si>
  <si>
    <t>Údaje za období 1.11.2020-30.11.2020</t>
  </si>
  <si>
    <t>Údaje za období 1.12.2020-31.12.2020</t>
  </si>
  <si>
    <t>Údaje za období 1.1.2021-31.1.2021</t>
  </si>
  <si>
    <t>Údaje za období 1.2.2021-28.2.2021</t>
  </si>
  <si>
    <t>Údaje za období 1.3.2021-31.3.2021</t>
  </si>
  <si>
    <t>Údaje za období 1.4.2021-30.4.2021</t>
  </si>
  <si>
    <t>Údaje za období 1.5.2021-31.5.2021</t>
  </si>
  <si>
    <t>Údaje za období 1.6.2021-30.6.2021</t>
  </si>
  <si>
    <t>Údaje za období 1.7.2021-31.7.2021</t>
  </si>
  <si>
    <t>Údaje za období 1.8.2021-31.8.2021</t>
  </si>
  <si>
    <t>Údaje za období 1.9.2021-30.9.2021</t>
  </si>
  <si>
    <t>Údaje za období 1.10.2021-31.10.2021</t>
  </si>
  <si>
    <t>Údaje za období 1.11.2021-30.11.2021</t>
  </si>
  <si>
    <t xml:space="preserve">Zveřejnění: vývoj majetku podfondu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</si>
</sst>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0\ &quot;Kč&quot;"/>
    <numFmt numFmtId="165" formatCode="_-* #,##0_-;\-* #,##0_-;_-* &quot;-&quot;??_-;_-@_-"/>
    <numFmt numFmtId="166" formatCode="0.0%"/>
    <numFmt numFmtId="167" formatCode="#,##0_ ;\-#,##0\ "/>
    <numFmt numFmtId="168" formatCode="0.000%"/>
    <numFmt numFmtId="169" formatCode="#,##0.00\ [$CZK]"/>
    <numFmt numFmtId="170" formatCode="#,##0.0000\ [$CZK]"/>
    <numFmt numFmtId="171" formatCode="#,##0\ [$CZK]"/>
    <numFmt numFmtId="172" formatCode="0.00000"/>
    <numFmt numFmtId="173" formatCode="_-* #,##0.00\ _K_č_-;\-* #,##0.00\ _K_č_-;_-* &quot;-&quot;??\ _K_č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1579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68" fontId="0" fillId="0" borderId="0" xfId="2" applyNumberFormat="1" applyFont="1"/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/>
    </xf>
    <xf numFmtId="170" fontId="6" fillId="0" borderId="1" xfId="0" applyNumberFormat="1" applyFont="1" applyBorder="1" applyAlignment="1">
      <alignment vertical="center"/>
    </xf>
    <xf numFmtId="171" fontId="6" fillId="0" borderId="1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7" fontId="9" fillId="0" borderId="1" xfId="1" applyNumberFormat="1" applyFont="1" applyBorder="1" applyAlignment="1">
      <alignment vertical="center"/>
    </xf>
    <xf numFmtId="169" fontId="9" fillId="0" borderId="1" xfId="0" applyNumberFormat="1" applyFont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" fontId="6" fillId="0" borderId="1" xfId="1" applyNumberFormat="1" applyFont="1" applyBorder="1" applyAlignment="1">
      <alignment vertical="center"/>
    </xf>
    <xf numFmtId="172" fontId="0" fillId="0" borderId="0" xfId="2" applyNumberFormat="1" applyFont="1"/>
    <xf numFmtId="170" fontId="6" fillId="3" borderId="1" xfId="0" applyNumberFormat="1" applyFont="1" applyFill="1" applyBorder="1" applyAlignment="1">
      <alignment vertical="center"/>
    </xf>
    <xf numFmtId="171" fontId="6" fillId="3" borderId="1" xfId="0" applyNumberFormat="1" applyFont="1" applyFill="1" applyBorder="1" applyAlignment="1">
      <alignment vertical="center"/>
    </xf>
    <xf numFmtId="165" fontId="6" fillId="3" borderId="1" xfId="1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6" fontId="6" fillId="3" borderId="1" xfId="2" applyNumberFormat="1" applyFont="1" applyFill="1" applyBorder="1" applyAlignment="1">
      <alignment vertical="center"/>
    </xf>
    <xf numFmtId="10" fontId="6" fillId="3" borderId="1" xfId="2" applyNumberFormat="1" applyFont="1" applyFill="1" applyBorder="1" applyAlignment="1">
      <alignment vertical="center"/>
    </xf>
    <xf numFmtId="165" fontId="0" fillId="0" borderId="0" xfId="0" applyNumberFormat="1"/>
    <xf numFmtId="2" fontId="0" fillId="0" borderId="0" xfId="2" applyNumberFormat="1" applyFont="1"/>
    <xf numFmtId="173" fontId="0" fillId="0" borderId="0" xfId="0" applyNumberFormat="1"/>
    <xf numFmtId="167" fontId="9" fillId="3" borderId="1" xfId="1" applyNumberFormat="1" applyFont="1" applyFill="1" applyBorder="1" applyAlignment="1">
      <alignment vertical="center"/>
    </xf>
    <xf numFmtId="169" fontId="6" fillId="3" borderId="1" xfId="0" applyNumberFormat="1" applyFont="1" applyFill="1" applyBorder="1" applyAlignment="1">
      <alignment vertical="center"/>
    </xf>
    <xf numFmtId="169" fontId="9" fillId="3" borderId="1" xfId="0" applyNumberFormat="1" applyFont="1" applyFill="1" applyBorder="1" applyAlignment="1">
      <alignment vertical="center"/>
    </xf>
    <xf numFmtId="43" fontId="0" fillId="0" borderId="0" xfId="1" applyFont="1"/>
    <xf numFmtId="165" fontId="9" fillId="3" borderId="1" xfId="1" applyNumberFormat="1" applyFont="1" applyFill="1" applyBorder="1" applyAlignment="1">
      <alignment vertical="center"/>
    </xf>
    <xf numFmtId="0" fontId="7" fillId="3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right" vertical="center"/>
    </xf>
    <xf numFmtId="14" fontId="6" fillId="3" borderId="0" xfId="0" applyNumberFormat="1" applyFont="1" applyFill="1" applyAlignment="1">
      <alignment vertical="center"/>
    </xf>
    <xf numFmtId="14" fontId="6" fillId="3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14" fontId="2" fillId="3" borderId="0" xfId="0" applyNumberFormat="1" applyFont="1" applyFill="1" applyAlignment="1">
      <alignment vertical="center"/>
    </xf>
    <xf numFmtId="2" fontId="0" fillId="3" borderId="0" xfId="2" applyNumberFormat="1" applyFont="1" applyFill="1"/>
    <xf numFmtId="173" fontId="0" fillId="3" borderId="0" xfId="0" applyNumberFormat="1" applyFill="1"/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3" fontId="0" fillId="3" borderId="0" xfId="1" applyFont="1" applyFill="1"/>
    <xf numFmtId="0" fontId="11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0" fillId="3" borderId="0" xfId="0" applyFill="1" applyBorder="1"/>
    <xf numFmtId="170" fontId="6" fillId="0" borderId="1" xfId="0" applyNumberFormat="1" applyFont="1" applyFill="1" applyBorder="1" applyAlignment="1">
      <alignment vertical="center"/>
    </xf>
    <xf numFmtId="171" fontId="6" fillId="0" borderId="1" xfId="0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10" fontId="0" fillId="3" borderId="0" xfId="2" applyNumberFormat="1" applyFont="1" applyFill="1"/>
    <xf numFmtId="164" fontId="6" fillId="0" borderId="1" xfId="0" applyNumberFormat="1" applyFont="1" applyFill="1" applyBorder="1" applyAlignment="1">
      <alignment vertical="center"/>
    </xf>
    <xf numFmtId="43" fontId="0" fillId="3" borderId="0" xfId="0" applyNumberFormat="1" applyFill="1"/>
    <xf numFmtId="9" fontId="6" fillId="3" borderId="1" xfId="2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5" fontId="9" fillId="0" borderId="1" xfId="1" applyNumberFormat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vertical="center"/>
    </xf>
    <xf numFmtId="169" fontId="9" fillId="0" borderId="1" xfId="0" applyNumberFormat="1" applyFont="1" applyFill="1" applyBorder="1" applyAlignment="1">
      <alignment vertical="center"/>
    </xf>
    <xf numFmtId="169" fontId="6" fillId="0" borderId="1" xfId="0" applyNumberFormat="1" applyFont="1" applyFill="1" applyBorder="1" applyAlignment="1">
      <alignment vertical="center"/>
    </xf>
    <xf numFmtId="9" fontId="6" fillId="0" borderId="1" xfId="2" applyNumberFormat="1" applyFont="1" applyFill="1" applyBorder="1" applyAlignment="1">
      <alignment vertical="center"/>
    </xf>
    <xf numFmtId="10" fontId="6" fillId="0" borderId="1" xfId="2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indent="1"/>
    </xf>
    <xf numFmtId="166" fontId="6" fillId="0" borderId="1" xfId="2" applyNumberFormat="1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vertical="center"/>
    </xf>
    <xf numFmtId="166" fontId="20" fillId="2" borderId="1" xfId="2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14" fillId="2" borderId="1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000FF"/>
      <color rgb="FF4DD0E2"/>
      <color rgb="FF01579B"/>
      <color rgb="FF039BE5"/>
      <color rgb="FFFF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03-AD4A-80EA-85EDF316458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03-AD4A-80EA-85EDF316458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03-AD4A-80EA-85EDF316458E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03-AD4A-80EA-85EDF316458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03-AD4A-80EA-85EDF3164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'31.12.2019'!$B$28:$E$31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'31.12.2019'!$G$28:$G$31</c:f>
              <c:numCache>
                <c:formatCode>0.0%</c:formatCode>
                <c:ptCount val="4"/>
                <c:pt idx="0">
                  <c:v>3.4471570084870319E-2</c:v>
                </c:pt>
                <c:pt idx="1">
                  <c:v>0.5215146864873802</c:v>
                </c:pt>
                <c:pt idx="2">
                  <c:v>0.44401374342774941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03-AD4A-80EA-85EDF31645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79-4658-B2D9-2D66FFB790C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79-4658-B2D9-2D66FFB790C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79-4658-B2D9-2D66FFB79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'30.9.2020'!$B$28:$E$30</c:f>
              <c:strCache>
                <c:ptCount val="3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</c:strCache>
            </c:strRef>
          </c:cat>
          <c:val>
            <c:numRef>
              <c:f>'30.9.2020'!$G$28:$G$30</c:f>
              <c:numCache>
                <c:formatCode>0.0%</c:formatCode>
                <c:ptCount val="3"/>
                <c:pt idx="0">
                  <c:v>7.2076432426069009E-2</c:v>
                </c:pt>
                <c:pt idx="1">
                  <c:v>0.40860477779275345</c:v>
                </c:pt>
                <c:pt idx="2">
                  <c:v>0.51931878978117751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79-4658-B2D9-2D66FFB79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9350718448329542"/>
          <c:y val="0.26270048706480553"/>
          <c:w val="0.37130495128786861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2-4C80-8335-46E0010E244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A2-4C80-8335-46E0010E244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A2-4C80-8335-46E0010E244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A2-4C80-8335-46E0010E244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A2-4C80-8335-46E0010E24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'31.10.2020'!$B$28:$E$31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'31.10.2020'!$G$28:$G$31</c:f>
              <c:numCache>
                <c:formatCode>0.0%</c:formatCode>
                <c:ptCount val="4"/>
                <c:pt idx="0">
                  <c:v>6.9875162876804883E-2</c:v>
                </c:pt>
                <c:pt idx="1">
                  <c:v>0.40907697510978019</c:v>
                </c:pt>
                <c:pt idx="2">
                  <c:v>0.51954238998985403</c:v>
                </c:pt>
                <c:pt idx="3" formatCode="0.00%">
                  <c:v>1.5054720235608981E-3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2-4C80-8335-46E0010E24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5840165946998559"/>
          <c:h val="0.61350637840842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46-4EE8-9C62-B41587053865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46-4EE8-9C62-B41587053865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46-4EE8-9C62-B41587053865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46-4EE8-9C62-B41587053865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46-4EE8-9C62-B415870538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'30.11.2020'!$B$28:$B$31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'30.11.2020'!$G$28:$G$31</c:f>
              <c:numCache>
                <c:formatCode>0.0%</c:formatCode>
                <c:ptCount val="4"/>
                <c:pt idx="0">
                  <c:v>7.261886837917321E-2</c:v>
                </c:pt>
                <c:pt idx="1">
                  <c:v>0.40771178897344312</c:v>
                </c:pt>
                <c:pt idx="2">
                  <c:v>0.51500964958904827</c:v>
                </c:pt>
                <c:pt idx="3">
                  <c:v>4.6596930583355286E-3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44-4728-8CBC-744A8A606E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A44-4728-8CBC-744A8A606EE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A44-4728-8CBC-744A8A606EE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DA44-4728-8CBC-744A8A606EE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DA44-4728-8CBC-744A8A606EE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'30.11.2020'!$C$28:$C$31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DA44-4728-8CBC-744A8A606EED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F746-4EE8-9C62-B41587053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746-4EE8-9C62-B41587053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746-4EE8-9C62-B4158705386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746-4EE8-9C62-B4158705386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A44-4728-8CBC-744A8A606EED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746-4EE8-9C62-B41587053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F746-4EE8-9C62-B41587053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F746-4EE8-9C62-B4158705386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F746-4EE8-9C62-B4158705386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A44-4728-8CBC-744A8A606EED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BC-4046-B9A2-ABF680A272FF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BC-4046-B9A2-ABF680A272FF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BC-4046-B9A2-ABF680A272FF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BC-4046-B9A2-ABF680A272FF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BC-4046-B9A2-ABF680A272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'31.12.2020'!$B$28:$B$31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'31.12.2020'!$G$28:$G$31</c:f>
              <c:numCache>
                <c:formatCode>0%</c:formatCode>
                <c:ptCount val="4"/>
                <c:pt idx="0">
                  <c:v>6.8623257913920765E-2</c:v>
                </c:pt>
                <c:pt idx="1">
                  <c:v>0.31781174810991386</c:v>
                </c:pt>
                <c:pt idx="2">
                  <c:v>0.60869918097633946</c:v>
                </c:pt>
                <c:pt idx="3" formatCode="0.0%">
                  <c:v>4.8658129998257393E-3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BC-4046-B9A2-ABF680A272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'31.12.2020'!$C$28:$C$31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2BC-4046-B9A2-ABF680A272FF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2BC-4046-B9A2-ABF680A272FF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2BC-4046-B9A2-ABF680A272F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A4-46D2-9FD6-A16FE93B5796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A4-46D2-9FD6-A16FE93B5796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A4-46D2-9FD6-A16FE93B5796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A4-46D2-9FD6-A16FE93B5796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A4-46D2-9FD6-A16FE93B57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'31.1.2021'!$G$28:$G$31</c:f>
              <c:numCache>
                <c:formatCode>0%</c:formatCode>
                <c:ptCount val="4"/>
                <c:pt idx="0">
                  <c:v>4.1297106797265129E-2</c:v>
                </c:pt>
                <c:pt idx="1">
                  <c:v>0.32554065139140254</c:v>
                </c:pt>
                <c:pt idx="2">
                  <c:v>0.6275593146570223</c:v>
                </c:pt>
                <c:pt idx="3" formatCode="0.0%">
                  <c:v>5.6029271543100037E-3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A4-46D2-9FD6-A16FE93B579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DA4-46D2-9FD6-A16FE93B5796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DA4-46D2-9FD6-A16FE93B5796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DA4-46D2-9FD6-A16FE93B579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E7-41AF-8357-EE88115DDFE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E7-41AF-8357-EE88115DDFE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E7-41AF-8357-EE88115DDFE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E7-41AF-8357-EE88115DDFE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E7-41AF-8357-EE88115DDF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'28.2.2021'!$B$28:$B$31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'28.2.2021'!$G$28:$G$31</c:f>
              <c:numCache>
                <c:formatCode>0%</c:formatCode>
                <c:ptCount val="4"/>
                <c:pt idx="0">
                  <c:v>0.19789772756922125</c:v>
                </c:pt>
                <c:pt idx="1">
                  <c:v>0.27310858140807581</c:v>
                </c:pt>
                <c:pt idx="2">
                  <c:v>0.52744418842470542</c:v>
                </c:pt>
                <c:pt idx="3" formatCode="0.0%">
                  <c:v>1.5495025979975477E-3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E7-41AF-8357-EE88115DDF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'28.2.2021'!$C$28:$C$31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2E7-41AF-8357-EE88115DDFE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2E7-41AF-8357-EE88115DDFE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2E7-41AF-8357-EE88115DDFE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50-44CF-9BD1-5C54BE84708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50-44CF-9BD1-5C54BE84708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50-44CF-9BD1-5C54BE84708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50-44CF-9BD1-5C54BE84708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50-44CF-9BD1-5C54BE847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'31.3.2021'!$B$28:$B$31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'31.3.2021'!$G$28:$G$31</c:f>
              <c:numCache>
                <c:formatCode>0%</c:formatCode>
                <c:ptCount val="4"/>
                <c:pt idx="0">
                  <c:v>8.644311069011569E-2</c:v>
                </c:pt>
                <c:pt idx="1">
                  <c:v>0.30600565415079622</c:v>
                </c:pt>
                <c:pt idx="2">
                  <c:v>0.60704514860091641</c:v>
                </c:pt>
                <c:pt idx="3" formatCode="0.0%">
                  <c:v>5.0608655817167012E-4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50-44CF-9BD1-5C54BE8470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'31.3.2021'!$C$28:$C$31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8F50-44CF-9BD1-5C54BE84708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F50-44CF-9BD1-5C54BE84708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F50-44CF-9BD1-5C54BE84708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09-4CCE-8305-18DE3771FDF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09-4CCE-8305-18DE3771FDF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09-4CCE-8305-18DE3771FDF9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09-4CCE-8305-18DE3771FDF9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09-4CCE-8305-18DE3771FD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'30.4.2021'!$B$28:$B$31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'30.4.2021'!$G$28:$G$31</c:f>
              <c:numCache>
                <c:formatCode>0%</c:formatCode>
                <c:ptCount val="4"/>
                <c:pt idx="0">
                  <c:v>0.17550879464306152</c:v>
                </c:pt>
                <c:pt idx="1">
                  <c:v>0.27305739965572756</c:v>
                </c:pt>
                <c:pt idx="2">
                  <c:v>0.54565545507276003</c:v>
                </c:pt>
                <c:pt idx="3">
                  <c:v>5.7783506284508884E-3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09-4CCE-8305-18DE3771FD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'30.4.2021'!$C$28:$C$31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B09-4CCE-8305-18DE3771FDF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B09-4CCE-8305-18DE3771FDF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B09-4CCE-8305-18DE3771FDF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4-4015-A7FA-E02980E7ED32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4-4015-A7FA-E02980E7ED32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E4-4015-A7FA-E02980E7ED32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E4-4015-A7FA-E02980E7ED32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4-4015-A7FA-E02980E7E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'31.5.2021'!$B$28:$B$31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'31.5.2021'!$G$28:$G$31</c:f>
              <c:numCache>
                <c:formatCode>0%</c:formatCode>
                <c:ptCount val="4"/>
                <c:pt idx="0">
                  <c:v>0.24953711137212775</c:v>
                </c:pt>
                <c:pt idx="1">
                  <c:v>0.22242966929094762</c:v>
                </c:pt>
                <c:pt idx="2">
                  <c:v>0.51976901252383134</c:v>
                </c:pt>
                <c:pt idx="3">
                  <c:v>8.2642068130932902E-3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4-4015-A7FA-E02980E7ED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'31.5.2021'!$C$28:$C$31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36E4-4015-A7FA-E02980E7ED32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36E4-4015-A7FA-E02980E7ED32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36E4-4015-A7FA-E02980E7ED3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E0-409E-8F35-2343ADFAACA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E0-409E-8F35-2343ADFAACA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E0-409E-8F35-2343ADFAACA4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E0-409E-8F35-2343ADFAACA4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E0-409E-8F35-2343ADFAAC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'30.6.2021'!$B$28:$B$31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'30.6.2021'!$G$28:$G$31</c:f>
              <c:numCache>
                <c:formatCode>0%</c:formatCode>
                <c:ptCount val="4"/>
                <c:pt idx="0">
                  <c:v>0.15787219262694166</c:v>
                </c:pt>
                <c:pt idx="1">
                  <c:v>0.27613190878521882</c:v>
                </c:pt>
                <c:pt idx="2">
                  <c:v>0.56563756466331749</c:v>
                </c:pt>
                <c:pt idx="3">
                  <c:v>3.5833392452190842E-4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E0-409E-8F35-2343ADFAAC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'30.6.2021'!$C$28:$C$31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B4E0-409E-8F35-2343ADFAACA4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B4E0-409E-8F35-2343ADFAACA4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B4E0-409E-8F35-2343ADFAACA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15-4B4A-A504-B50A7C5503B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15-4B4A-A504-B50A7C5503B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15-4B4A-A504-B50A7C5503BB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15-4B4A-A504-B50A7C5503B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15-4B4A-A504-B50A7C5503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'31.1.2020'!$G$28:$G$31</c:f>
              <c:numCache>
                <c:formatCode>0.0%</c:formatCode>
                <c:ptCount val="4"/>
                <c:pt idx="0">
                  <c:v>8.1696387166907414E-2</c:v>
                </c:pt>
                <c:pt idx="1">
                  <c:v>0.49536069780431041</c:v>
                </c:pt>
                <c:pt idx="2">
                  <c:v>0.42294291502878217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15-4B4A-A504-B50A7C5503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6-4D8E-B16F-625F79CA2EB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B6-4D8E-B16F-625F79CA2EB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B6-4D8E-B16F-625F79CA2EB9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B6-4D8E-B16F-625F79CA2EB9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B6-4D8E-B16F-625F79CA2E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'31.7.2021'!$G$28:$G$31</c:f>
              <c:numCache>
                <c:formatCode>0%</c:formatCode>
                <c:ptCount val="4"/>
                <c:pt idx="0">
                  <c:v>0.17975100594409801</c:v>
                </c:pt>
                <c:pt idx="1">
                  <c:v>0.2702031201437069</c:v>
                </c:pt>
                <c:pt idx="2">
                  <c:v>0.54794494503613733</c:v>
                </c:pt>
                <c:pt idx="3">
                  <c:v>2.1009288760577833E-3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B6-4D8E-B16F-625F79CA2E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'31.7.2021'!$C$28:$C$31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8B6-4D8E-B16F-625F79CA2EB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8B6-4D8E-B16F-625F79CA2EB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8B6-4D8E-B16F-625F79CA2EB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F3-4268-BECC-37A9BCFECDF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F3-4268-BECC-37A9BCFECDF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F3-4268-BECC-37A9BCFECDFA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F3-4268-BECC-37A9BCFECDFA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F3-4268-BECC-37A9BCFECD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'31.7.2021'!$G$28:$G$31</c:f>
              <c:numCache>
                <c:formatCode>0%</c:formatCode>
                <c:ptCount val="4"/>
                <c:pt idx="0">
                  <c:v>0.17975100594409801</c:v>
                </c:pt>
                <c:pt idx="1">
                  <c:v>0.2702031201437069</c:v>
                </c:pt>
                <c:pt idx="2">
                  <c:v>0.54794494503613733</c:v>
                </c:pt>
                <c:pt idx="3">
                  <c:v>2.1009288760577833E-3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F3-4268-BECC-37A9BCFECD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'31.7.2021'!$C$28:$C$31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DF3-4268-BECC-37A9BCFECDFA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DF3-4268-BECC-37A9BCFECDFA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DF3-4268-BECC-37A9BCFECDF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A6-4E16-B192-5020FDA7E5A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A6-4E16-B192-5020FDA7E5A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A6-4E16-B192-5020FDA7E5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'30.9.2021'!$B$28:$B$30</c:f>
              <c:strCache>
                <c:ptCount val="3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</c:strCache>
            </c:strRef>
          </c:cat>
          <c:val>
            <c:numRef>
              <c:f>'30.9.2021'!$G$28:$G$30</c:f>
              <c:numCache>
                <c:formatCode>0%</c:formatCode>
                <c:ptCount val="3"/>
                <c:pt idx="0">
                  <c:v>0.28029968969694669</c:v>
                </c:pt>
                <c:pt idx="1">
                  <c:v>0.23633723780932644</c:v>
                </c:pt>
                <c:pt idx="2">
                  <c:v>0.4833630724937269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A6-4E16-B192-5020FDA7E5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'30.9.2021'!$C$28:$C$30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AEA6-4E16-B192-5020FDA7E5A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'30.9.2021'!$D$28:$D$30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AEA6-4E16-B192-5020FDA7E5A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'30.9.2021'!$E$28:$E$30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AEA6-4E16-B192-5020FDA7E5A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D1-4371-A2F6-321CDD2F5FA3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D1-4371-A2F6-321CDD2F5FA3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D1-4371-A2F6-321CDD2F5FA3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4A-FA44-8A53-DB303B887E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'31.10.2021'!$B$28:$B$31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'31.10.2021'!$G$28:$G$31</c:f>
              <c:numCache>
                <c:formatCode>0%</c:formatCode>
                <c:ptCount val="4"/>
                <c:pt idx="0">
                  <c:v>0.35022419752001444</c:v>
                </c:pt>
                <c:pt idx="1">
                  <c:v>0.21361674373168091</c:v>
                </c:pt>
                <c:pt idx="2">
                  <c:v>0.4359492936575366</c:v>
                </c:pt>
                <c:pt idx="3" formatCode="0.00%">
                  <c:v>2.097650907680301E-4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D1-4371-A2F6-321CDD2F5F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'31.10.2021'!$C$28:$C$30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E2D1-4371-A2F6-321CDD2F5FA3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'31.10.2021'!$D$28:$D$30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2D1-4371-A2F6-321CDD2F5FA3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'31.10.2021'!$E$28:$E$30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E2D1-4371-A2F6-321CDD2F5FA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DD6E-4642-AC1F-3B6456308F1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C-DD6E-4642-AC1F-3B6456308F1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E-DD6E-4642-AC1F-3B6456308F1E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D6E-4642-AC1F-3B6456308F1E}"/>
              </c:ext>
            </c:extLst>
          </c:dPt>
          <c:dLbls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DD6E-4642-AC1F-3B6456308F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'30.11.2021'!$B$28:$E$31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'30.11.2021'!$G$28:$G$31</c:f>
              <c:numCache>
                <c:formatCode>0%</c:formatCode>
                <c:ptCount val="4"/>
                <c:pt idx="0">
                  <c:v>0.38195214892424595</c:v>
                </c:pt>
                <c:pt idx="1">
                  <c:v>0.19969155431907606</c:v>
                </c:pt>
                <c:pt idx="2">
                  <c:v>0.41627570813452225</c:v>
                </c:pt>
                <c:pt idx="3" formatCode="0.00%">
                  <c:v>2.0805886221555974E-3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DD6E-4642-AC1F-3B6456308F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901-A046-B815-A834FBD7F9D8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D901-A046-B815-A834FBD7F9D8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D901-A046-B815-A834FBD7F9D8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901-A046-B815-A834FBD7F9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'31.12.2021'!$B$11:$B$14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'31.12.2021'!$G$11:$G$14</c:f>
              <c:numCache>
                <c:formatCode>0.0%</c:formatCode>
                <c:ptCount val="4"/>
                <c:pt idx="0">
                  <c:v>0.38853206605848595</c:v>
                </c:pt>
                <c:pt idx="1">
                  <c:v>0.19068080607760896</c:v>
                </c:pt>
                <c:pt idx="2">
                  <c:v>0.40659794150844175</c:v>
                </c:pt>
                <c:pt idx="3">
                  <c:v>1.418918635546345E-2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D901-A046-B815-A834FBD7F9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B65-E146-8788-C8D9D22364D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B65-E146-8788-C8D9D22364D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B65-E146-8788-C8D9D22364D1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65-E146-8788-C8D9D22364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'31.1.2022'!$B$11:$B$14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'31.1.2022'!$G$11:$G$14</c:f>
              <c:numCache>
                <c:formatCode>0.0%</c:formatCode>
                <c:ptCount val="4"/>
                <c:pt idx="0">
                  <c:v>0.37936368039594465</c:v>
                </c:pt>
                <c:pt idx="1">
                  <c:v>0.18817009723674499</c:v>
                </c:pt>
                <c:pt idx="2">
                  <c:v>0.40416236217227752</c:v>
                </c:pt>
                <c:pt idx="3">
                  <c:v>2.8303860195032879E-2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B65-E146-8788-C8D9D22364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16-4602-816A-1EB11471695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416-4602-816A-1EB11471695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416-4602-816A-1EB11471695E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16-4602-816A-1EB1147169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'28.2.2022'!$B$11:$B$14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'28.2.2022'!$G$11:$G$14</c:f>
              <c:numCache>
                <c:formatCode>0.0%</c:formatCode>
                <c:ptCount val="4"/>
                <c:pt idx="0">
                  <c:v>0.32446896143225562</c:v>
                </c:pt>
                <c:pt idx="1">
                  <c:v>0.21331943168789408</c:v>
                </c:pt>
                <c:pt idx="2">
                  <c:v>0.46221160687985036</c:v>
                </c:pt>
                <c:pt idx="3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416-4602-816A-1EB1147169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12F-4EE0-A47C-96885F60F07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12F-4EE0-A47C-96885F60F07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12F-4EE0-A47C-96885F60F074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2F-4EE0-A47C-96885F60F0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'31.3.2022'!$B$11:$B$14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'31.3.2022'!$G$11:$G$14</c:f>
              <c:numCache>
                <c:formatCode>0.0%</c:formatCode>
                <c:ptCount val="4"/>
                <c:pt idx="0">
                  <c:v>0.35184443154855566</c:v>
                </c:pt>
                <c:pt idx="1">
                  <c:v>0.19684185274563759</c:v>
                </c:pt>
                <c:pt idx="2">
                  <c:v>0.42989849519257672</c:v>
                </c:pt>
                <c:pt idx="3">
                  <c:v>2.1415220513230138E-2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12F-4EE0-A47C-96885F60F0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CA83-4534-887E-925BBCC0637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CA83-4534-887E-925BBCC0637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CA83-4534-887E-925BBCC0637E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83-4534-887E-925BBCC063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'30.4.2022'!$B$11:$B$14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'30.4.2022'!$G$11:$G$14</c:f>
              <c:numCache>
                <c:formatCode>0.0%</c:formatCode>
                <c:ptCount val="4"/>
                <c:pt idx="0">
                  <c:v>0.34023781048175356</c:v>
                </c:pt>
                <c:pt idx="1">
                  <c:v>0.20031745415598456</c:v>
                </c:pt>
                <c:pt idx="2">
                  <c:v>0.44052037174041203</c:v>
                </c:pt>
                <c:pt idx="3">
                  <c:v>1.8924363621849922E-2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CA83-4534-887E-925BBCC063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BF-024C-BC6A-D9ECA41A3F5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BF-024C-BC6A-D9ECA41A3F5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BF-024C-BC6A-D9ECA41A3F51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BF-024C-BC6A-D9ECA41A3F5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BF-024C-BC6A-D9ECA41A3F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'29.2.2020'!$B$28:$E$31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'29.2.2020'!$G$28:$G$31</c:f>
              <c:numCache>
                <c:formatCode>0.0%</c:formatCode>
                <c:ptCount val="4"/>
                <c:pt idx="0">
                  <c:v>5.1137103805494757E-2</c:v>
                </c:pt>
                <c:pt idx="1">
                  <c:v>0.50239911641325219</c:v>
                </c:pt>
                <c:pt idx="2">
                  <c:v>0.44646377978125307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BF-024C-BC6A-D9ECA41A3F5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F84-4ADC-8574-CDB8A6EEBBA3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1F84-4ADC-8574-CDB8A6EEBBA3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1F84-4ADC-8574-CDB8A6EEBBA3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84-4ADC-8574-CDB8A6EEB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'31.5.2022'!$B$11:$B$14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'31.5.2022'!$G$11:$G$14</c:f>
              <c:numCache>
                <c:formatCode>0.0%</c:formatCode>
                <c:ptCount val="4"/>
                <c:pt idx="0">
                  <c:v>0.35796973675828453</c:v>
                </c:pt>
                <c:pt idx="1">
                  <c:v>0.19992775885971906</c:v>
                </c:pt>
                <c:pt idx="2">
                  <c:v>0.44112147016917047</c:v>
                </c:pt>
                <c:pt idx="3">
                  <c:v>9.8103421282589556E-4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1F84-4ADC-8574-CDB8A6EEBB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A2-A248-A156-C3BB8C4669E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A2-A248-A156-C3BB8C4669E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A2-A248-A156-C3BB8C4669EA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A2-A248-A156-C3BB8C4669E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A2-A248-A156-C3BB8C4669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'31.3.2020'!$B$28:$E$31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'31.3.2020'!$G$28:$G$31</c:f>
              <c:numCache>
                <c:formatCode>0.0%</c:formatCode>
                <c:ptCount val="4"/>
                <c:pt idx="0">
                  <c:v>0.19135277252658392</c:v>
                </c:pt>
                <c:pt idx="1">
                  <c:v>0.45196778534553034</c:v>
                </c:pt>
                <c:pt idx="2">
                  <c:v>0.35667944212788572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A2-A248-A156-C3BB8C4669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4E-794B-94E0-A6435721A49D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4E-794B-94E0-A6435721A49D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4E-794B-94E0-A6435721A49D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4E-794B-94E0-A6435721A49D}"/>
              </c:ext>
            </c:extLst>
          </c:dPt>
          <c:dLbls>
            <c:dLbl>
              <c:idx val="3"/>
              <c:layout>
                <c:manualLayout>
                  <c:x val="-1.9801980198019438E-3"/>
                  <c:y val="-0.15139066677914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4E-794B-94E0-A6435721A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'30.4.2020'!$B$28:$E$31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'30.4.2020'!$G$28:$G$31</c:f>
              <c:numCache>
                <c:formatCode>0.0%</c:formatCode>
                <c:ptCount val="4"/>
                <c:pt idx="0">
                  <c:v>0.17880407384524033</c:v>
                </c:pt>
                <c:pt idx="1">
                  <c:v>0.45282295364605057</c:v>
                </c:pt>
                <c:pt idx="2">
                  <c:v>0.36302387439952372</c:v>
                </c:pt>
                <c:pt idx="3">
                  <c:v>5.3490981091853127E-3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4E-794B-94E0-A6435721A49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91-4938-B92C-27306B81F8A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91-4938-B92C-27306B81F8A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91-4938-B92C-27306B81F8A4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91-4938-B92C-27306B81F8A4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1-4938-B92C-27306B81F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'31.5.2020'!$B$28:$E$31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'31.5.2020'!$G$28:$G$31</c:f>
              <c:numCache>
                <c:formatCode>0.0%</c:formatCode>
                <c:ptCount val="4"/>
                <c:pt idx="0">
                  <c:v>0.20668545828485121</c:v>
                </c:pt>
                <c:pt idx="1">
                  <c:v>0.43380186811572075</c:v>
                </c:pt>
                <c:pt idx="2">
                  <c:v>0.34894295722076379</c:v>
                </c:pt>
                <c:pt idx="3">
                  <c:v>1.0569716378664211E-2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A-422C-9BFC-43DE8219D9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6-40AE-A803-8DBBBBEFD27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6-40AE-A803-8DBBBBEFD27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6-40AE-A803-8DBBBBEFD279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6-40AE-A803-8DBBBBEFD279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56-40AE-A803-8DBBBBEFD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'30.6.2020'!$B$28:$E$31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'30.6.2020'!$G$28:$G$31</c:f>
              <c:numCache>
                <c:formatCode>0.0%</c:formatCode>
                <c:ptCount val="4"/>
                <c:pt idx="0">
                  <c:v>0.19595581842240192</c:v>
                </c:pt>
                <c:pt idx="1">
                  <c:v>0.35547947460295803</c:v>
                </c:pt>
                <c:pt idx="2">
                  <c:v>0.44816635506059382</c:v>
                </c:pt>
                <c:pt idx="3" formatCode="0.00%">
                  <c:v>3.9835191404616479E-4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56-40AE-A803-8DBBBBEFD2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0-40BD-BB55-8E26FC90E3F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0-40BD-BB55-8E26FC90E3F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30-40BD-BB55-8E26FC90E3F1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30-40BD-BB55-8E26FC90E3F1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0-40BD-BB55-8E26FC90E3F1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0-40BD-BB55-8E26FC90E3F1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0-40BD-BB55-8E26FC90E3F1}"/>
                </c:ext>
              </c:extLst>
            </c:dLbl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30-40BD-BB55-8E26FC90E3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'31.7.2020'!$G$28:$G$31</c:f>
              <c:numCache>
                <c:formatCode>0.0%</c:formatCode>
                <c:ptCount val="4"/>
                <c:pt idx="0">
                  <c:v>0.22847802843251316</c:v>
                </c:pt>
                <c:pt idx="1">
                  <c:v>0.33728664983944934</c:v>
                </c:pt>
                <c:pt idx="2">
                  <c:v>0.42725058146140349</c:v>
                </c:pt>
                <c:pt idx="3" formatCode="0.00%">
                  <c:v>6.9847402666340418E-3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30-40BD-BB55-8E26FC90E3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62-40EF-8B82-1DD4D1E391F5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62-40EF-8B82-1DD4D1E391F5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62-40EF-8B82-1DD4D1E391F5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62-40EF-8B82-1DD4D1E391F5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62-40EF-8B82-1DD4D1E391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'31.8.2020'!$B$28:$E$31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'31.8.2020'!$G$28:$G$31</c:f>
              <c:numCache>
                <c:formatCode>0.0%</c:formatCode>
                <c:ptCount val="4"/>
                <c:pt idx="0">
                  <c:v>0.16657123838750829</c:v>
                </c:pt>
                <c:pt idx="1">
                  <c:v>0.36683147792797549</c:v>
                </c:pt>
                <c:pt idx="2">
                  <c:v>0.4653028471782053</c:v>
                </c:pt>
                <c:pt idx="3">
                  <c:v>1.2944365063109128E-3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62-40EF-8B82-1DD4D1E391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9350718448329542"/>
          <c:y val="0.26270048706480553"/>
          <c:w val="0.37130495128786861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33</xdr:row>
      <xdr:rowOff>171450</xdr:rowOff>
    </xdr:from>
    <xdr:to>
      <xdr:col>6</xdr:col>
      <xdr:colOff>314325</xdr:colOff>
      <xdr:row>46</xdr:row>
      <xdr:rowOff>147468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15B55C6-121E-40D9-A686-D8821D771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F0CE268-CC1C-3A40-8A27-D7BC2D867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73A76D9-D187-417E-AA4D-58082A370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599A183-063F-4A46-97F7-0E43E35F9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75D571A-B0B7-4778-8078-3B9045036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7FB2337-EF09-BE4F-B8CC-9DADB2873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283E3F1-8B97-49FC-B7AF-1CB2F3EE2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7151D3B-4921-194C-9FDD-9E67B7146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D4D1FFE-A0A4-43BB-9062-FC2ADFF52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FD23ED1-8470-2C4E-9F6E-D0D487541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4EE486E-3635-4D6D-A843-0511BF946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53F5161-832E-6D4C-8FC2-569B2F9F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E2E7032-55D0-45FB-A495-FE1ECCF75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161417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D005D73-488F-DD45-B9AE-7ABF1FAD2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6</xdr:col>
      <xdr:colOff>285750</xdr:colOff>
      <xdr:row>45</xdr:row>
      <xdr:rowOff>223668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DE3D4B71-292A-4265-BAD7-A00761717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EA66574-31AB-F54C-B2F5-BC1D01C5D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1503771-E1F7-4E86-AB02-5A61E7244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EED0D4A-FF75-0047-8D2F-3A0454F3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1F1CEBC-07F2-427B-96AE-2526A98F9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EED34F0-74B7-1E45-8E2C-E0A2A5BCD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5840208-7BB0-6E45-AC8E-CC077AED4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32CAA312-2E2F-B34A-A4E8-A72C8C89B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ECDF3F4-CE35-B14F-85DF-0085866CE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3946D5A-7A9C-CD48-AD98-6C8D94F93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43DE984-9614-4406-A70A-D831C2068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56CCA71-4D3C-426F-BA5A-590D4FA9D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77A7B2F-0128-40C3-BC6F-98B18FB82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5598598-7486-4178-A8E5-DB08400F2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A8A76BE-06DB-4B81-ADAC-A6ED9EF36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7EBB068-3E7F-4792-B49D-BEC52211A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24F872D-980E-43B9-A1BE-DC578C381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8CEBB81-01BD-46C7-9F27-FF29063FD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34</xdr:row>
      <xdr:rowOff>17632</xdr:rowOff>
    </xdr:from>
    <xdr:to>
      <xdr:col>6</xdr:col>
      <xdr:colOff>742950</xdr:colOff>
      <xdr:row>46</xdr:row>
      <xdr:rowOff>241300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F337-8A05-524F-B6E4-94D5AB274478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style="1" customWidth="1"/>
    <col min="2" max="5" width="15.85546875" style="1" customWidth="1"/>
    <col min="6" max="6" width="20.85546875" style="1" customWidth="1"/>
    <col min="7" max="7" width="15.85546875" style="1" customWidth="1"/>
    <col min="8" max="16384" width="8.85546875" style="1"/>
  </cols>
  <sheetData>
    <row r="2" spans="2:7" ht="18.75" x14ac:dyDescent="0.3">
      <c r="B2" s="6"/>
      <c r="D2" s="6"/>
      <c r="E2" s="6" t="s">
        <v>13</v>
      </c>
    </row>
    <row r="4" spans="2:7" ht="20.100000000000001" customHeight="1" x14ac:dyDescent="0.25">
      <c r="B4" s="7"/>
      <c r="C4" s="8"/>
      <c r="D4" s="7"/>
      <c r="E4" s="7" t="s">
        <v>14</v>
      </c>
      <c r="F4" s="8"/>
    </row>
    <row r="5" spans="2:7" ht="20.100000000000001" customHeight="1" x14ac:dyDescent="0.25">
      <c r="B5" s="9"/>
      <c r="C5" s="10"/>
      <c r="D5" s="9"/>
      <c r="E5" s="29" t="s">
        <v>16</v>
      </c>
      <c r="F5" s="19" t="s">
        <v>15</v>
      </c>
    </row>
    <row r="6" spans="2:7" ht="20.100000000000001" customHeight="1" x14ac:dyDescent="0.25">
      <c r="B6" s="9"/>
      <c r="C6" s="12"/>
      <c r="D6" s="9"/>
      <c r="E6" s="29" t="s">
        <v>17</v>
      </c>
      <c r="F6" s="20">
        <v>43830</v>
      </c>
    </row>
    <row r="7" spans="2:7" ht="20.100000000000001" customHeight="1" x14ac:dyDescent="0.25">
      <c r="B7" s="11"/>
      <c r="C7" s="3"/>
      <c r="D7" s="8"/>
      <c r="E7" s="3"/>
      <c r="F7" s="3"/>
    </row>
    <row r="8" spans="2:7" ht="20.100000000000001" customHeight="1" x14ac:dyDescent="0.25">
      <c r="B8" s="96" t="s">
        <v>0</v>
      </c>
      <c r="C8" s="96"/>
      <c r="D8" s="96"/>
      <c r="E8" s="96"/>
      <c r="F8" s="16">
        <v>1</v>
      </c>
    </row>
    <row r="9" spans="2:7" ht="20.100000000000001" customHeight="1" x14ac:dyDescent="0.25">
      <c r="B9" s="96" t="s">
        <v>10</v>
      </c>
      <c r="C9" s="96"/>
      <c r="D9" s="96"/>
      <c r="E9" s="96"/>
      <c r="F9" s="17">
        <v>202604323.97999999</v>
      </c>
    </row>
    <row r="10" spans="2:7" ht="20.100000000000001" customHeight="1" x14ac:dyDescent="0.25">
      <c r="B10" s="96" t="s">
        <v>1</v>
      </c>
      <c r="C10" s="96"/>
      <c r="D10" s="96"/>
      <c r="E10" s="96"/>
      <c r="F10" s="18">
        <v>203507000</v>
      </c>
      <c r="G10" s="47"/>
    </row>
    <row r="11" spans="2:7" ht="20.100000000000001" customHeight="1" x14ac:dyDescent="0.25">
      <c r="B11" s="96" t="s">
        <v>11</v>
      </c>
      <c r="C11" s="96"/>
      <c r="D11" s="96"/>
      <c r="E11" s="96"/>
      <c r="F11" s="18">
        <f>F10+F12</f>
        <v>203507000</v>
      </c>
    </row>
    <row r="12" spans="2:7" ht="20.100000000000001" customHeight="1" x14ac:dyDescent="0.25">
      <c r="B12" s="96" t="s">
        <v>12</v>
      </c>
      <c r="C12" s="96"/>
      <c r="D12" s="96"/>
      <c r="E12" s="96"/>
      <c r="F12" s="33">
        <v>0</v>
      </c>
    </row>
    <row r="13" spans="2:7" ht="20.100000000000001" customHeight="1" x14ac:dyDescent="0.25">
      <c r="B13" s="2"/>
      <c r="C13" s="30"/>
      <c r="D13" s="30"/>
      <c r="E13" s="30"/>
    </row>
    <row r="14" spans="2:7" ht="20.100000000000001" customHeight="1" x14ac:dyDescent="0.25">
      <c r="B14" s="11" t="s">
        <v>32</v>
      </c>
      <c r="C14" s="11"/>
      <c r="D14" s="31"/>
      <c r="E14" s="31"/>
      <c r="F14" s="13"/>
    </row>
    <row r="15" spans="2:7" ht="20.100000000000001" customHeight="1" x14ac:dyDescent="0.25">
      <c r="B15" s="95" t="s">
        <v>25</v>
      </c>
      <c r="C15" s="95"/>
      <c r="D15" s="95"/>
      <c r="E15" s="95"/>
      <c r="F15" s="21">
        <v>3307000</v>
      </c>
    </row>
    <row r="16" spans="2:7" ht="20.100000000000001" customHeight="1" x14ac:dyDescent="0.25">
      <c r="B16" s="95" t="s">
        <v>26</v>
      </c>
      <c r="C16" s="95"/>
      <c r="D16" s="95"/>
      <c r="E16" s="95"/>
      <c r="F16" s="22">
        <v>0</v>
      </c>
    </row>
    <row r="17" spans="2:7" ht="20.100000000000001" customHeight="1" x14ac:dyDescent="0.25">
      <c r="B17" s="95" t="s">
        <v>27</v>
      </c>
      <c r="C17" s="95"/>
      <c r="D17" s="95"/>
      <c r="E17" s="95"/>
      <c r="F17" s="22">
        <f>F15-F16</f>
        <v>3307000</v>
      </c>
    </row>
    <row r="18" spans="2:7" ht="20.100000000000001" customHeight="1" x14ac:dyDescent="0.25">
      <c r="B18" s="95" t="s">
        <v>2</v>
      </c>
      <c r="C18" s="95"/>
      <c r="D18" s="95"/>
      <c r="E18" s="95"/>
      <c r="F18" s="23">
        <f>F15*F8</f>
        <v>3307000</v>
      </c>
    </row>
    <row r="19" spans="2:7" ht="20.100000000000001" customHeight="1" x14ac:dyDescent="0.25">
      <c r="B19" s="95" t="s">
        <v>3</v>
      </c>
      <c r="C19" s="95"/>
      <c r="D19" s="95"/>
      <c r="E19" s="95"/>
      <c r="F19" s="24">
        <f>F16*F8</f>
        <v>0</v>
      </c>
    </row>
    <row r="20" spans="2:7" ht="20.100000000000001" customHeight="1" x14ac:dyDescent="0.25">
      <c r="B20" s="95" t="s">
        <v>6</v>
      </c>
      <c r="C20" s="95"/>
      <c r="D20" s="95"/>
      <c r="E20" s="95"/>
      <c r="F20" s="23">
        <f>F18-F19</f>
        <v>3307000</v>
      </c>
    </row>
    <row r="21" spans="2:7" ht="20.100000000000001" customHeight="1" x14ac:dyDescent="0.25">
      <c r="B21" s="95" t="s">
        <v>21</v>
      </c>
      <c r="C21" s="95"/>
      <c r="D21" s="95"/>
      <c r="E21" s="95"/>
      <c r="F21" s="23">
        <v>0</v>
      </c>
    </row>
    <row r="22" spans="2:7" ht="20.100000000000001" customHeight="1" x14ac:dyDescent="0.25">
      <c r="B22" s="95" t="s">
        <v>22</v>
      </c>
      <c r="C22" s="95"/>
      <c r="D22" s="95"/>
      <c r="E22" s="95"/>
      <c r="F22" s="23">
        <v>0</v>
      </c>
    </row>
    <row r="23" spans="2:7" ht="20.100000000000001" customHeight="1" x14ac:dyDescent="0.25">
      <c r="B23" s="15" t="s">
        <v>19</v>
      </c>
      <c r="C23" s="32"/>
      <c r="D23" s="31"/>
      <c r="E23" s="31"/>
      <c r="F23" s="8"/>
    </row>
    <row r="24" spans="2:7" ht="20.100000000000001" customHeight="1" x14ac:dyDescent="0.25">
      <c r="B24" s="15" t="s">
        <v>20</v>
      </c>
      <c r="C24" s="32"/>
      <c r="D24" s="31"/>
      <c r="E24" s="31"/>
      <c r="F24" s="8"/>
    </row>
    <row r="25" spans="2:7" ht="20.100000000000001" customHeight="1" x14ac:dyDescent="0.25">
      <c r="B25" s="98" t="s">
        <v>24</v>
      </c>
      <c r="C25" s="98"/>
      <c r="D25" s="98"/>
      <c r="E25" s="98"/>
      <c r="F25" s="98"/>
    </row>
    <row r="26" spans="2:7" ht="20.100000000000001" customHeight="1" x14ac:dyDescent="0.25">
      <c r="B26" s="2"/>
      <c r="C26" s="30"/>
      <c r="D26" s="30"/>
      <c r="E26" s="30"/>
    </row>
    <row r="27" spans="2:7" ht="20.100000000000001" customHeight="1" x14ac:dyDescent="0.25">
      <c r="B27" s="4" t="s">
        <v>23</v>
      </c>
      <c r="C27" s="30"/>
      <c r="D27" s="30"/>
      <c r="E27" s="30"/>
      <c r="G27" s="14"/>
    </row>
    <row r="28" spans="2:7" ht="20.100000000000001" customHeight="1" x14ac:dyDescent="0.25">
      <c r="B28" s="96" t="s">
        <v>5</v>
      </c>
      <c r="C28" s="96"/>
      <c r="D28" s="96"/>
      <c r="E28" s="96"/>
      <c r="F28" s="25">
        <v>12062658.210000001</v>
      </c>
      <c r="G28" s="26">
        <f>F28/F$32</f>
        <v>3.4471570084870319E-2</v>
      </c>
    </row>
    <row r="29" spans="2:7" ht="20.100000000000001" customHeight="1" x14ac:dyDescent="0.25">
      <c r="B29" s="96" t="s">
        <v>8</v>
      </c>
      <c r="C29" s="96"/>
      <c r="D29" s="96"/>
      <c r="E29" s="96"/>
      <c r="F29" s="25">
        <v>182493962.38999999</v>
      </c>
      <c r="G29" s="26">
        <f t="shared" ref="G29:G31" si="0">F29/F$32</f>
        <v>0.5215146864873802</v>
      </c>
    </row>
    <row r="30" spans="2:7" ht="20.100000000000001" customHeight="1" x14ac:dyDescent="0.25">
      <c r="B30" s="96" t="s">
        <v>7</v>
      </c>
      <c r="C30" s="96"/>
      <c r="D30" s="96"/>
      <c r="E30" s="96"/>
      <c r="F30" s="25">
        <v>155374008.62</v>
      </c>
      <c r="G30" s="26">
        <f t="shared" si="0"/>
        <v>0.44401374342774941</v>
      </c>
    </row>
    <row r="31" spans="2:7" ht="20.100000000000001" customHeight="1" x14ac:dyDescent="0.25">
      <c r="B31" s="96" t="s">
        <v>9</v>
      </c>
      <c r="C31" s="96"/>
      <c r="D31" s="96"/>
      <c r="E31" s="96"/>
      <c r="F31" s="25">
        <v>0</v>
      </c>
      <c r="G31" s="26">
        <f t="shared" si="0"/>
        <v>0</v>
      </c>
    </row>
    <row r="32" spans="2:7" ht="20.100000000000001" customHeight="1" x14ac:dyDescent="0.25">
      <c r="B32" s="97" t="s">
        <v>4</v>
      </c>
      <c r="C32" s="97"/>
      <c r="D32" s="97"/>
      <c r="E32" s="97"/>
      <c r="F32" s="27">
        <f>SUM(F28:F31)</f>
        <v>349930629.22000003</v>
      </c>
      <c r="G32" s="28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tRaZtbaX41KsfD0qXkEpb3DWm6uesp4B6jG0U5hLyBKXue5wEgW0ia909PmgvigqvsZlTDbH3BMv7ocjyFtUdA==" saltValue="JzSlHhUcUCcvaDuBUxnKiQ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25" right="0.25" top="0.75" bottom="0.75" header="0.3" footer="0.3"/>
  <pageSetup paperSize="9" scale="87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E6C2-FC41-4B6B-9CD2-46858EF26167}">
  <dimension ref="B2:H52"/>
  <sheetViews>
    <sheetView topLeftCell="A22" workbookViewId="0">
      <selection activeCell="I18" sqref="I12:I1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44104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0.96399999999999997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292789556.69276798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303713142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443713142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37">
        <f>'31.8.2020'!F12+F16</f>
        <v>140000000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36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48">
        <v>10868594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44">
        <v>0</v>
      </c>
    </row>
    <row r="17" spans="2:8" ht="20.100000000000001" customHeight="1" x14ac:dyDescent="0.25">
      <c r="B17" s="99" t="s">
        <v>27</v>
      </c>
      <c r="C17" s="99"/>
      <c r="D17" s="99"/>
      <c r="E17" s="99"/>
      <c r="F17" s="44">
        <f>F15-F16</f>
        <v>10868594</v>
      </c>
    </row>
    <row r="18" spans="2:8" ht="20.100000000000001" customHeight="1" x14ac:dyDescent="0.25">
      <c r="B18" s="99" t="s">
        <v>2</v>
      </c>
      <c r="C18" s="99"/>
      <c r="D18" s="99"/>
      <c r="E18" s="99"/>
      <c r="F18" s="46">
        <f>F15*'31.8.2020'!F8</f>
        <v>10413199.9114</v>
      </c>
    </row>
    <row r="19" spans="2:8" ht="20.100000000000001" customHeight="1" x14ac:dyDescent="0.25">
      <c r="B19" s="99" t="s">
        <v>3</v>
      </c>
      <c r="C19" s="99"/>
      <c r="D19" s="99"/>
      <c r="E19" s="99"/>
      <c r="F19" s="45">
        <f>F16*'30.6.2020'!$F$8</f>
        <v>0</v>
      </c>
    </row>
    <row r="20" spans="2:8" ht="20.100000000000001" customHeight="1" x14ac:dyDescent="0.25">
      <c r="B20" s="99" t="s">
        <v>6</v>
      </c>
      <c r="C20" s="99"/>
      <c r="D20" s="99"/>
      <c r="E20" s="99"/>
      <c r="F20" s="46">
        <f>F18-F19</f>
        <v>10413199.9114</v>
      </c>
    </row>
    <row r="21" spans="2:8" ht="20.100000000000001" customHeight="1" x14ac:dyDescent="0.25">
      <c r="B21" s="99" t="s">
        <v>21</v>
      </c>
      <c r="C21" s="99"/>
      <c r="D21" s="99"/>
      <c r="E21" s="99"/>
      <c r="F21" s="46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46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1" t="s">
        <v>5</v>
      </c>
      <c r="C28" s="101"/>
      <c r="D28" s="101"/>
      <c r="E28" s="101"/>
      <c r="F28" s="38">
        <v>28689767.960000001</v>
      </c>
      <c r="G28" s="39">
        <f>F28/F$31</f>
        <v>7.2076432426069009E-2</v>
      </c>
      <c r="H28" s="67"/>
    </row>
    <row r="29" spans="2:8" ht="20.100000000000001" customHeight="1" x14ac:dyDescent="0.25">
      <c r="B29" s="101" t="s">
        <v>8</v>
      </c>
      <c r="C29" s="101"/>
      <c r="D29" s="101"/>
      <c r="E29" s="101"/>
      <c r="F29" s="38">
        <v>162643680.71000001</v>
      </c>
      <c r="G29" s="39">
        <f>F29/F$31</f>
        <v>0.40860477779275345</v>
      </c>
      <c r="H29" s="67"/>
    </row>
    <row r="30" spans="2:8" ht="20.100000000000001" customHeight="1" x14ac:dyDescent="0.25">
      <c r="B30" s="101" t="s">
        <v>7</v>
      </c>
      <c r="C30" s="101"/>
      <c r="D30" s="101"/>
      <c r="E30" s="101"/>
      <c r="F30" s="38">
        <v>206713000</v>
      </c>
      <c r="G30" s="39">
        <f>F30/F$31</f>
        <v>0.51931878978117751</v>
      </c>
      <c r="H30" s="67"/>
    </row>
    <row r="31" spans="2:8" ht="20.100000000000001" customHeight="1" x14ac:dyDescent="0.25">
      <c r="B31" s="97" t="s">
        <v>4</v>
      </c>
      <c r="C31" s="97"/>
      <c r="D31" s="97"/>
      <c r="E31" s="97"/>
      <c r="F31" s="27">
        <f>SUM(F28:F30)</f>
        <v>398046448.67000002</v>
      </c>
      <c r="G31" s="28">
        <f>SUM(G28:G30)</f>
        <v>1</v>
      </c>
      <c r="H31" s="67"/>
    </row>
    <row r="32" spans="2:8" ht="20.100000000000001" customHeight="1" x14ac:dyDescent="0.25">
      <c r="H32" s="67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sheetProtection algorithmName="SHA-512" hashValue="4O7s5UZjX9EImSJvVFCrCJUhXVhScFhu48bUsggepW13mMtuKERiBuLoYYx9aC99Wctknng8iNGjM1oEok5Spw==" saltValue="Hsev2fr5Weov6qyAu2HtiQ==" spinCount="100000" sheet="1" objects="1" scenarios="1"/>
  <mergeCells count="18">
    <mergeCell ref="B31:E31"/>
    <mergeCell ref="B22:E22"/>
    <mergeCell ref="B25:F25"/>
    <mergeCell ref="B28:E28"/>
    <mergeCell ref="B29:E29"/>
    <mergeCell ref="B30:E30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09326-72C6-4405-B304-1EFA3E2D0C98}">
  <dimension ref="B2:L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2" width="15" style="50" bestFit="1" customWidth="1"/>
    <col min="13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44135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0.96779999999999999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288689121.91000003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298305465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453305465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37">
        <f>'30.9.2020'!F12+F16</f>
        <v>155000000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36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48">
        <v>9592323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44">
        <v>15000000</v>
      </c>
    </row>
    <row r="17" spans="2:12" ht="20.100000000000001" customHeight="1" x14ac:dyDescent="0.25">
      <c r="B17" s="99" t="s">
        <v>27</v>
      </c>
      <c r="C17" s="99"/>
      <c r="D17" s="99"/>
      <c r="E17" s="99"/>
      <c r="F17" s="44">
        <f>F15-F16</f>
        <v>-5407677</v>
      </c>
    </row>
    <row r="18" spans="2:12" ht="20.100000000000001" customHeight="1" x14ac:dyDescent="0.25">
      <c r="B18" s="99" t="s">
        <v>2</v>
      </c>
      <c r="C18" s="99"/>
      <c r="D18" s="99"/>
      <c r="E18" s="99"/>
      <c r="F18" s="46">
        <f>F15*'30.9.2020'!F8</f>
        <v>9246999.3719999995</v>
      </c>
    </row>
    <row r="19" spans="2:12" ht="20.100000000000001" customHeight="1" x14ac:dyDescent="0.25">
      <c r="B19" s="99" t="s">
        <v>3</v>
      </c>
      <c r="C19" s="99"/>
      <c r="D19" s="99"/>
      <c r="E19" s="99"/>
      <c r="F19" s="45">
        <f>F16*'30.9.2020'!F8</f>
        <v>14460000</v>
      </c>
    </row>
    <row r="20" spans="2:12" ht="20.100000000000001" customHeight="1" x14ac:dyDescent="0.25">
      <c r="B20" s="99" t="s">
        <v>6</v>
      </c>
      <c r="C20" s="99"/>
      <c r="D20" s="99"/>
      <c r="E20" s="99"/>
      <c r="F20" s="46">
        <f>F18-F19</f>
        <v>-5213000.6280000005</v>
      </c>
    </row>
    <row r="21" spans="2:12" ht="20.100000000000001" customHeight="1" x14ac:dyDescent="0.25">
      <c r="B21" s="99" t="s">
        <v>21</v>
      </c>
      <c r="C21" s="99"/>
      <c r="D21" s="99"/>
      <c r="E21" s="99"/>
      <c r="F21" s="46">
        <v>0</v>
      </c>
    </row>
    <row r="22" spans="2:12" ht="20.100000000000001" customHeight="1" x14ac:dyDescent="0.25">
      <c r="B22" s="99" t="s">
        <v>22</v>
      </c>
      <c r="C22" s="99"/>
      <c r="D22" s="99"/>
      <c r="E22" s="99"/>
      <c r="F22" s="46">
        <v>0</v>
      </c>
    </row>
    <row r="23" spans="2:12" ht="20.100000000000001" customHeight="1" x14ac:dyDescent="0.25">
      <c r="B23" s="68" t="s">
        <v>19</v>
      </c>
      <c r="C23" s="69"/>
      <c r="D23" s="65"/>
      <c r="E23" s="65"/>
      <c r="F23" s="52"/>
    </row>
    <row r="24" spans="2:12" ht="20.100000000000001" customHeight="1" x14ac:dyDescent="0.25">
      <c r="B24" s="68" t="s">
        <v>20</v>
      </c>
      <c r="C24" s="69"/>
      <c r="D24" s="65"/>
      <c r="E24" s="65"/>
      <c r="F24" s="52"/>
    </row>
    <row r="25" spans="2:12" ht="20.100000000000001" customHeight="1" x14ac:dyDescent="0.25">
      <c r="B25" s="100" t="s">
        <v>24</v>
      </c>
      <c r="C25" s="100"/>
      <c r="D25" s="100"/>
      <c r="E25" s="100"/>
      <c r="F25" s="100"/>
    </row>
    <row r="26" spans="2:12" ht="20.100000000000001" customHeight="1" x14ac:dyDescent="0.25">
      <c r="B26" s="63"/>
      <c r="C26" s="64"/>
      <c r="D26" s="64"/>
      <c r="E26" s="64"/>
    </row>
    <row r="27" spans="2:12" ht="20.100000000000001" customHeight="1" x14ac:dyDescent="0.25">
      <c r="B27" s="70" t="s">
        <v>23</v>
      </c>
      <c r="C27" s="64"/>
      <c r="D27" s="64"/>
      <c r="E27" s="64"/>
      <c r="G27" s="71"/>
    </row>
    <row r="28" spans="2:12" ht="20.100000000000001" customHeight="1" x14ac:dyDescent="0.25">
      <c r="B28" s="101" t="s">
        <v>5</v>
      </c>
      <c r="C28" s="101"/>
      <c r="D28" s="101"/>
      <c r="E28" s="101"/>
      <c r="F28" s="76">
        <v>27950474.550000001</v>
      </c>
      <c r="G28" s="39">
        <f>F28/F$32</f>
        <v>6.9875162876804883E-2</v>
      </c>
      <c r="H28" s="67"/>
    </row>
    <row r="29" spans="2:12" ht="20.100000000000001" customHeight="1" x14ac:dyDescent="0.25">
      <c r="B29" s="101" t="s">
        <v>8</v>
      </c>
      <c r="C29" s="101"/>
      <c r="D29" s="101"/>
      <c r="E29" s="101"/>
      <c r="F29" s="76">
        <v>163633186.83000001</v>
      </c>
      <c r="G29" s="39">
        <f t="shared" ref="G29:G31" si="0">F29/F$32</f>
        <v>0.40907697510978019</v>
      </c>
      <c r="H29" s="67"/>
      <c r="L29" s="67"/>
    </row>
    <row r="30" spans="2:12" ht="20.100000000000001" customHeight="1" x14ac:dyDescent="0.25">
      <c r="B30" s="101" t="s">
        <v>7</v>
      </c>
      <c r="C30" s="101"/>
      <c r="D30" s="101"/>
      <c r="E30" s="101"/>
      <c r="F30" s="76">
        <v>207820000</v>
      </c>
      <c r="G30" s="39">
        <f t="shared" si="0"/>
        <v>0.51954238998985403</v>
      </c>
      <c r="H30" s="67"/>
      <c r="L30" s="67"/>
    </row>
    <row r="31" spans="2:12" ht="20.100000000000001" customHeight="1" x14ac:dyDescent="0.25">
      <c r="B31" s="101" t="s">
        <v>9</v>
      </c>
      <c r="C31" s="101"/>
      <c r="D31" s="101"/>
      <c r="E31" s="101"/>
      <c r="F31" s="76">
        <v>602197.63</v>
      </c>
      <c r="G31" s="40">
        <f t="shared" si="0"/>
        <v>1.5054720235608981E-3</v>
      </c>
      <c r="H31" s="67"/>
      <c r="L31" s="67"/>
    </row>
    <row r="32" spans="2:12" ht="20.100000000000001" customHeight="1" x14ac:dyDescent="0.25">
      <c r="B32" s="97" t="s">
        <v>4</v>
      </c>
      <c r="C32" s="97"/>
      <c r="D32" s="97"/>
      <c r="E32" s="97"/>
      <c r="F32" s="27">
        <f>SUM(F28:F31)</f>
        <v>400005859.00999999</v>
      </c>
      <c r="G32" s="28">
        <f>SUM(G28:G31)</f>
        <v>1</v>
      </c>
      <c r="H32" s="67"/>
    </row>
    <row r="33" spans="8:12" ht="20.100000000000001" customHeight="1" x14ac:dyDescent="0.25">
      <c r="H33" s="67"/>
    </row>
    <row r="34" spans="8:12" ht="20.100000000000001" customHeight="1" x14ac:dyDescent="0.25"/>
    <row r="35" spans="8:12" ht="20.100000000000001" customHeight="1" x14ac:dyDescent="0.25">
      <c r="L35" s="77"/>
    </row>
    <row r="36" spans="8:12" ht="20.100000000000001" customHeight="1" x14ac:dyDescent="0.25"/>
    <row r="37" spans="8:12" ht="20.100000000000001" customHeight="1" x14ac:dyDescent="0.25"/>
    <row r="38" spans="8:12" ht="20.100000000000001" customHeight="1" x14ac:dyDescent="0.25"/>
    <row r="39" spans="8:12" ht="20.100000000000001" customHeight="1" x14ac:dyDescent="0.25"/>
    <row r="40" spans="8:12" ht="20.100000000000001" customHeight="1" x14ac:dyDescent="0.25"/>
    <row r="41" spans="8:12" ht="20.100000000000001" customHeight="1" x14ac:dyDescent="0.25"/>
    <row r="42" spans="8:12" ht="20.100000000000001" customHeight="1" x14ac:dyDescent="0.25"/>
    <row r="43" spans="8:12" ht="20.100000000000001" customHeight="1" x14ac:dyDescent="0.25"/>
    <row r="44" spans="8:12" ht="20.100000000000001" customHeight="1" x14ac:dyDescent="0.25"/>
    <row r="45" spans="8:12" ht="20.100000000000001" customHeight="1" x14ac:dyDescent="0.25"/>
    <row r="46" spans="8:12" ht="20.100000000000001" customHeight="1" x14ac:dyDescent="0.25"/>
    <row r="47" spans="8:12" ht="20.100000000000001" customHeight="1" x14ac:dyDescent="0.25"/>
    <row r="48" spans="8:12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3ysLrPdvv/Nh7IuD3XdhfwDAY00pNmOHz0uk1XhF8U5w3k4JQYqGc1pu7KqrbANRVvtuoKd5UHi155hJ4wVEKg==" saltValue="WUSEluIRA7+ZscaATDNc5A==" spinCount="100000" sheet="1" objects="1" scenarios="1"/>
  <mergeCells count="19">
    <mergeCell ref="B15:E15"/>
    <mergeCell ref="B30:E30"/>
    <mergeCell ref="B8:E8"/>
    <mergeCell ref="B9:E9"/>
    <mergeCell ref="B10:E10"/>
    <mergeCell ref="B11:E11"/>
    <mergeCell ref="B12:E12"/>
    <mergeCell ref="B32:E32"/>
    <mergeCell ref="B16:E16"/>
    <mergeCell ref="B17:E17"/>
    <mergeCell ref="B18:E18"/>
    <mergeCell ref="B19:E19"/>
    <mergeCell ref="B20:E20"/>
    <mergeCell ref="B21:E21"/>
    <mergeCell ref="B22:E22"/>
    <mergeCell ref="B25:F25"/>
    <mergeCell ref="B28:E28"/>
    <mergeCell ref="B29:E29"/>
    <mergeCell ref="B31:E31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3DBD-ACAD-49F2-87E2-59AB4A8A2D43}">
  <dimension ref="B2:H53"/>
  <sheetViews>
    <sheetView topLeftCell="A19" workbookViewId="0">
      <selection activeCell="F30" sqref="F30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44165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35">
        <v>0.96709999999999996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281695732.90218836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291292839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456810993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37">
        <f>'31.10.2020'!F12+F16</f>
        <v>165518154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37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48">
        <v>3505528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44">
        <v>10518154</v>
      </c>
    </row>
    <row r="17" spans="2:8" ht="20.100000000000001" customHeight="1" x14ac:dyDescent="0.25">
      <c r="B17" s="99" t="s">
        <v>27</v>
      </c>
      <c r="C17" s="99"/>
      <c r="D17" s="99"/>
      <c r="E17" s="99"/>
      <c r="F17" s="44">
        <f>F15-F16</f>
        <v>-7012626</v>
      </c>
    </row>
    <row r="18" spans="2:8" ht="20.100000000000001" customHeight="1" x14ac:dyDescent="0.25">
      <c r="B18" s="99" t="s">
        <v>2</v>
      </c>
      <c r="C18" s="99"/>
      <c r="D18" s="99"/>
      <c r="E18" s="99"/>
      <c r="F18" s="46">
        <f>F15*'31.10.2020'!F8</f>
        <v>3392649.9983999999</v>
      </c>
    </row>
    <row r="19" spans="2:8" ht="20.100000000000001" customHeight="1" x14ac:dyDescent="0.25">
      <c r="B19" s="99" t="s">
        <v>3</v>
      </c>
      <c r="C19" s="99"/>
      <c r="D19" s="99"/>
      <c r="E19" s="99"/>
      <c r="F19" s="45">
        <f>F16*'31.10.2020'!F8</f>
        <v>10179469.441199999</v>
      </c>
    </row>
    <row r="20" spans="2:8" ht="20.100000000000001" customHeight="1" x14ac:dyDescent="0.25">
      <c r="B20" s="99" t="s">
        <v>6</v>
      </c>
      <c r="C20" s="99"/>
      <c r="D20" s="99"/>
      <c r="E20" s="99"/>
      <c r="F20" s="46">
        <f>F18-F19</f>
        <v>-6786819.4427999994</v>
      </c>
    </row>
    <row r="21" spans="2:8" ht="20.100000000000001" customHeight="1" x14ac:dyDescent="0.25">
      <c r="B21" s="99" t="s">
        <v>21</v>
      </c>
      <c r="C21" s="99"/>
      <c r="D21" s="99"/>
      <c r="E21" s="99"/>
      <c r="F21" s="46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46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1" t="s">
        <v>5</v>
      </c>
      <c r="C28" s="101"/>
      <c r="D28" s="101"/>
      <c r="E28" s="101"/>
      <c r="F28" s="76">
        <v>28135829.630000003</v>
      </c>
      <c r="G28" s="39">
        <f>F28/F$32</f>
        <v>7.261886837917321E-2</v>
      </c>
      <c r="H28" s="67"/>
    </row>
    <row r="29" spans="2:8" ht="20.100000000000001" customHeight="1" x14ac:dyDescent="0.25">
      <c r="B29" s="101" t="s">
        <v>8</v>
      </c>
      <c r="C29" s="101"/>
      <c r="D29" s="101"/>
      <c r="E29" s="101"/>
      <c r="F29" s="76">
        <v>157965962.41080001</v>
      </c>
      <c r="G29" s="39">
        <f t="shared" ref="G29:G31" si="0">F29/F$32</f>
        <v>0.40771178897344312</v>
      </c>
      <c r="H29" s="67"/>
    </row>
    <row r="30" spans="2:8" ht="20.100000000000001" customHeight="1" x14ac:dyDescent="0.25">
      <c r="B30" s="101" t="s">
        <v>7</v>
      </c>
      <c r="C30" s="101"/>
      <c r="D30" s="101"/>
      <c r="E30" s="101"/>
      <c r="F30" s="76">
        <v>199538000</v>
      </c>
      <c r="G30" s="39">
        <f t="shared" si="0"/>
        <v>0.51500964958904827</v>
      </c>
      <c r="H30" s="67"/>
    </row>
    <row r="31" spans="2:8" ht="20.100000000000001" customHeight="1" x14ac:dyDescent="0.25">
      <c r="B31" s="101" t="s">
        <v>9</v>
      </c>
      <c r="C31" s="101"/>
      <c r="D31" s="101"/>
      <c r="E31" s="101"/>
      <c r="F31" s="76">
        <v>1805375.5579455197</v>
      </c>
      <c r="G31" s="39">
        <f t="shared" si="0"/>
        <v>4.6596930583355286E-3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387445167.59874547</v>
      </c>
      <c r="G32" s="28">
        <f>SUM(G28:G31)</f>
        <v>1.0000000000000002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WY803A2xdQPgDNdfacS69c4Tt6NBasR6ZUHT5PiyT0+eOsHVgiOzV0kuyAOI0O3WVeqwWNV36mQPu5+CndyI+g==" saltValue="NuR3sikoByUhNoN/+k99b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6720-C0B5-4173-B471-CC808FE31F7B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44196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35">
        <v>0.9748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297349896.17000002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305051765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471192390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37">
        <f>'30.11.2020'!F12+F16</f>
        <v>166140625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38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48">
        <v>14381397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44">
        <v>622471</v>
      </c>
    </row>
    <row r="17" spans="2:8" ht="20.100000000000001" customHeight="1" x14ac:dyDescent="0.25">
      <c r="B17" s="99" t="s">
        <v>27</v>
      </c>
      <c r="C17" s="99"/>
      <c r="D17" s="99"/>
      <c r="E17" s="99"/>
      <c r="F17" s="44">
        <f>F15-F16</f>
        <v>13758926</v>
      </c>
    </row>
    <row r="18" spans="2:8" ht="20.100000000000001" customHeight="1" x14ac:dyDescent="0.25">
      <c r="B18" s="99" t="s">
        <v>2</v>
      </c>
      <c r="C18" s="99"/>
      <c r="D18" s="99"/>
      <c r="E18" s="99"/>
      <c r="F18" s="46">
        <f>F15*'30.11.2020'!F8</f>
        <v>13908249.038699999</v>
      </c>
    </row>
    <row r="19" spans="2:8" ht="20.100000000000001" customHeight="1" x14ac:dyDescent="0.25">
      <c r="B19" s="99" t="s">
        <v>3</v>
      </c>
      <c r="C19" s="99"/>
      <c r="D19" s="99"/>
      <c r="E19" s="99"/>
      <c r="F19" s="45">
        <f>F16*'30.11.2020'!F8</f>
        <v>601991.70409999997</v>
      </c>
    </row>
    <row r="20" spans="2:8" ht="20.100000000000001" customHeight="1" x14ac:dyDescent="0.25">
      <c r="B20" s="99" t="s">
        <v>6</v>
      </c>
      <c r="C20" s="99"/>
      <c r="D20" s="99"/>
      <c r="E20" s="99"/>
      <c r="F20" s="46">
        <f>F18-F19</f>
        <v>13306257.3346</v>
      </c>
    </row>
    <row r="21" spans="2:8" ht="20.100000000000001" customHeight="1" x14ac:dyDescent="0.25">
      <c r="B21" s="99" t="s">
        <v>21</v>
      </c>
      <c r="C21" s="99"/>
      <c r="D21" s="99"/>
      <c r="E21" s="99"/>
      <c r="F21" s="46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46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1" t="s">
        <v>5</v>
      </c>
      <c r="C28" s="101"/>
      <c r="D28" s="101"/>
      <c r="E28" s="101"/>
      <c r="F28" s="76">
        <v>22846693.559999999</v>
      </c>
      <c r="G28" s="78">
        <f>F28/F$32</f>
        <v>6.8623257913920765E-2</v>
      </c>
      <c r="H28" s="67"/>
    </row>
    <row r="29" spans="2:8" ht="20.100000000000001" customHeight="1" x14ac:dyDescent="0.25">
      <c r="B29" s="101" t="s">
        <v>8</v>
      </c>
      <c r="C29" s="101"/>
      <c r="D29" s="101"/>
      <c r="E29" s="101"/>
      <c r="F29" s="76">
        <v>105808844.40000001</v>
      </c>
      <c r="G29" s="78">
        <f t="shared" ref="G29:G31" si="0">F29/F$32</f>
        <v>0.31781174810991386</v>
      </c>
      <c r="H29" s="67"/>
    </row>
    <row r="30" spans="2:8" ht="20.100000000000001" customHeight="1" x14ac:dyDescent="0.25">
      <c r="B30" s="101" t="s">
        <v>7</v>
      </c>
      <c r="C30" s="101"/>
      <c r="D30" s="101"/>
      <c r="E30" s="101"/>
      <c r="F30" s="76">
        <v>202653795.24000001</v>
      </c>
      <c r="G30" s="78">
        <f t="shared" si="0"/>
        <v>0.60869918097633946</v>
      </c>
      <c r="H30" s="67"/>
    </row>
    <row r="31" spans="2:8" ht="20.100000000000001" customHeight="1" x14ac:dyDescent="0.25">
      <c r="B31" s="101" t="s">
        <v>9</v>
      </c>
      <c r="C31" s="101"/>
      <c r="D31" s="101"/>
      <c r="E31" s="101"/>
      <c r="F31" s="76">
        <v>1619971.74</v>
      </c>
      <c r="G31" s="39">
        <f t="shared" si="0"/>
        <v>4.8658129998257393E-3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332929304.94000006</v>
      </c>
      <c r="G32" s="28">
        <f>SUM(G28:G31)</f>
        <v>0.99999999999999978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Fptm9kXQiUR39tjI52UbmZ7e7mzbvZ2uTrd6NJdcP26xqv0UiSJ/xPy2OnDRdhyWPSNDg503GbiK+yCb9mXdTw==" saltValue="lyNstbwNOmxOx4//ZHEea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9CED-0D9A-4D28-B2BE-81B4C4D6414F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44227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0.98120002200000001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299310632.08999997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305051765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506192390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37">
        <f>'31.12.2020'!F12+F16</f>
        <v>201140625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39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48">
        <v>10902390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44">
        <v>35000000</v>
      </c>
    </row>
    <row r="17" spans="2:8" ht="20.100000000000001" customHeight="1" x14ac:dyDescent="0.25">
      <c r="B17" s="99" t="s">
        <v>27</v>
      </c>
      <c r="C17" s="99"/>
      <c r="D17" s="99"/>
      <c r="E17" s="99"/>
      <c r="F17" s="44">
        <f>F15-F16</f>
        <v>-24097610</v>
      </c>
    </row>
    <row r="18" spans="2:8" ht="20.100000000000001" customHeight="1" x14ac:dyDescent="0.25">
      <c r="B18" s="99" t="s">
        <v>2</v>
      </c>
      <c r="C18" s="99"/>
      <c r="D18" s="99"/>
      <c r="E18" s="99"/>
      <c r="F18" s="46">
        <f>F15*'31.12.2020'!F8</f>
        <v>10627649.772</v>
      </c>
    </row>
    <row r="19" spans="2:8" ht="20.100000000000001" customHeight="1" x14ac:dyDescent="0.25">
      <c r="B19" s="99" t="s">
        <v>3</v>
      </c>
      <c r="C19" s="99"/>
      <c r="D19" s="99"/>
      <c r="E19" s="99"/>
      <c r="F19" s="45">
        <f>F16*'31.12.2020'!F8</f>
        <v>34118000</v>
      </c>
    </row>
    <row r="20" spans="2:8" ht="20.100000000000001" customHeight="1" x14ac:dyDescent="0.25">
      <c r="B20" s="99" t="s">
        <v>6</v>
      </c>
      <c r="C20" s="99"/>
      <c r="D20" s="99"/>
      <c r="E20" s="99"/>
      <c r="F20" s="46">
        <f>F18-F19</f>
        <v>-23490350.228</v>
      </c>
    </row>
    <row r="21" spans="2:8" ht="20.100000000000001" customHeight="1" x14ac:dyDescent="0.25">
      <c r="B21" s="99" t="s">
        <v>21</v>
      </c>
      <c r="C21" s="99"/>
      <c r="D21" s="99"/>
      <c r="E21" s="99"/>
      <c r="F21" s="46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46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1" t="s">
        <v>5</v>
      </c>
      <c r="C28" s="101"/>
      <c r="D28" s="101"/>
      <c r="E28" s="101"/>
      <c r="F28" s="76">
        <v>13364447.16</v>
      </c>
      <c r="G28" s="78">
        <f>F28/F$32</f>
        <v>4.1297106797265129E-2</v>
      </c>
      <c r="H28" s="67"/>
    </row>
    <row r="29" spans="2:8" ht="20.100000000000001" customHeight="1" x14ac:dyDescent="0.25">
      <c r="B29" s="101" t="s">
        <v>8</v>
      </c>
      <c r="C29" s="101"/>
      <c r="D29" s="101"/>
      <c r="E29" s="101"/>
      <c r="F29" s="76">
        <v>105350499.62</v>
      </c>
      <c r="G29" s="78">
        <f t="shared" ref="G29:G31" si="0">F29/F$32</f>
        <v>0.32554065139140254</v>
      </c>
      <c r="H29" s="67"/>
    </row>
    <row r="30" spans="2:8" ht="20.100000000000001" customHeight="1" x14ac:dyDescent="0.25">
      <c r="B30" s="101" t="s">
        <v>7</v>
      </c>
      <c r="C30" s="101"/>
      <c r="D30" s="101"/>
      <c r="E30" s="101"/>
      <c r="F30" s="76">
        <v>203088883.24000001</v>
      </c>
      <c r="G30" s="78">
        <f t="shared" si="0"/>
        <v>0.6275593146570223</v>
      </c>
      <c r="H30" s="67"/>
    </row>
    <row r="31" spans="2:8" ht="20.100000000000001" customHeight="1" x14ac:dyDescent="0.25">
      <c r="B31" s="101" t="s">
        <v>9</v>
      </c>
      <c r="C31" s="101"/>
      <c r="D31" s="101"/>
      <c r="E31" s="101"/>
      <c r="F31" s="76">
        <v>1813202.66</v>
      </c>
      <c r="G31" s="39">
        <f t="shared" si="0"/>
        <v>5.6029271543100037E-3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323617032.68000001</v>
      </c>
      <c r="G32" s="28">
        <f>SUM(G28:G31)</f>
        <v>0.99999999999999989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uea+sjVieouq/eTK5ddwDGKspP56VuKwzWdtmIXWDC/D/C7LIwY2JZrrZw9BamCZvClGvRSeVpQpCxL+Z1wDiQ==" saltValue="U0IYqcQKujhD7J78V/TL1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2C4B0-8E5D-47B7-A3E3-719E91304A65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44255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0.9859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283037096.41000003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287092824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488617660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37">
        <f>'31.1.2021'!F12+F16</f>
        <v>201524836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40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48">
        <v>6522880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44">
        <v>384211</v>
      </c>
    </row>
    <row r="17" spans="2:8" ht="20.100000000000001" customHeight="1" x14ac:dyDescent="0.25">
      <c r="B17" s="99" t="s">
        <v>27</v>
      </c>
      <c r="C17" s="99"/>
      <c r="D17" s="99"/>
      <c r="E17" s="99"/>
      <c r="F17" s="44">
        <f>F15-F16</f>
        <v>6138669</v>
      </c>
    </row>
    <row r="18" spans="2:8" ht="20.100000000000001" customHeight="1" x14ac:dyDescent="0.25">
      <c r="B18" s="99" t="s">
        <v>2</v>
      </c>
      <c r="C18" s="99"/>
      <c r="D18" s="99"/>
      <c r="E18" s="99"/>
      <c r="F18" s="46">
        <f>F15*'31.1.2021'!F8</f>
        <v>6400249.9995033601</v>
      </c>
    </row>
    <row r="19" spans="2:8" ht="20.100000000000001" customHeight="1" x14ac:dyDescent="0.25">
      <c r="B19" s="99" t="s">
        <v>3</v>
      </c>
      <c r="C19" s="99"/>
      <c r="D19" s="99"/>
      <c r="E19" s="99"/>
      <c r="F19" s="45">
        <f>F16*'31.1.2021'!F8</f>
        <v>376987.841652642</v>
      </c>
    </row>
    <row r="20" spans="2:8" ht="20.100000000000001" customHeight="1" x14ac:dyDescent="0.25">
      <c r="B20" s="99" t="s">
        <v>6</v>
      </c>
      <c r="C20" s="99"/>
      <c r="D20" s="99"/>
      <c r="E20" s="99"/>
      <c r="F20" s="46">
        <f>F18-F19</f>
        <v>6023262.1578507181</v>
      </c>
    </row>
    <row r="21" spans="2:8" ht="20.100000000000001" customHeight="1" x14ac:dyDescent="0.25">
      <c r="B21" s="99" t="s">
        <v>21</v>
      </c>
      <c r="C21" s="99"/>
      <c r="D21" s="99"/>
      <c r="E21" s="99"/>
      <c r="F21" s="46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46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1" t="s">
        <v>5</v>
      </c>
      <c r="C28" s="101"/>
      <c r="D28" s="101"/>
      <c r="E28" s="101"/>
      <c r="F28" s="76">
        <v>77147329.680000007</v>
      </c>
      <c r="G28" s="78">
        <f>F28/F$32</f>
        <v>0.19789772756922125</v>
      </c>
      <c r="H28" s="67"/>
    </row>
    <row r="29" spans="2:8" ht="20.100000000000001" customHeight="1" x14ac:dyDescent="0.25">
      <c r="B29" s="101" t="s">
        <v>8</v>
      </c>
      <c r="C29" s="101"/>
      <c r="D29" s="101"/>
      <c r="E29" s="101"/>
      <c r="F29" s="76">
        <v>106467103.12</v>
      </c>
      <c r="G29" s="78">
        <f>F29/F$32</f>
        <v>0.27310858140807581</v>
      </c>
      <c r="H29" s="67"/>
    </row>
    <row r="30" spans="2:8" ht="20.100000000000001" customHeight="1" x14ac:dyDescent="0.25">
      <c r="B30" s="101" t="s">
        <v>7</v>
      </c>
      <c r="C30" s="101"/>
      <c r="D30" s="101"/>
      <c r="E30" s="101"/>
      <c r="F30" s="76">
        <v>205615856.19</v>
      </c>
      <c r="G30" s="78">
        <f>F30/F$32</f>
        <v>0.52744418842470542</v>
      </c>
      <c r="H30" s="67"/>
    </row>
    <row r="31" spans="2:8" ht="20.100000000000001" customHeight="1" x14ac:dyDescent="0.25">
      <c r="B31" s="101" t="s">
        <v>9</v>
      </c>
      <c r="C31" s="101"/>
      <c r="D31" s="101"/>
      <c r="E31" s="101"/>
      <c r="F31" s="76">
        <v>604049.31999999995</v>
      </c>
      <c r="G31" s="39">
        <f>F31/F$32</f>
        <v>1.5495025979975477E-3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389834338.31</v>
      </c>
      <c r="G32" s="28">
        <f>SUM(G28:G31)</f>
        <v>1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8MZ5O3NntjsHOPxLCpGAjY4FCZBNuhLlPgfzb38go0PH14/xQAmudCggBYh3TWWl/8bPkldyBQdtPM/JFmEOWQ==" saltValue="GwJUy3LsTBTr/txQ9kWvRQ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6AD4-1730-4DDF-9627-D05B560176B4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44286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1.0068999999999999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291532236.74000001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289526295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491151131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74">
        <f>'28.2.2021'!F12+F16</f>
        <v>201624836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41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48">
        <v>2533471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44">
        <v>100000</v>
      </c>
    </row>
    <row r="17" spans="2:8" ht="20.100000000000001" customHeight="1" x14ac:dyDescent="0.25">
      <c r="B17" s="99" t="s">
        <v>27</v>
      </c>
      <c r="C17" s="99"/>
      <c r="D17" s="99"/>
      <c r="E17" s="99"/>
      <c r="F17" s="44">
        <f>F15-F16</f>
        <v>2433471</v>
      </c>
    </row>
    <row r="18" spans="2:8" ht="20.100000000000001" customHeight="1" x14ac:dyDescent="0.25">
      <c r="B18" s="99" t="s">
        <v>2</v>
      </c>
      <c r="C18" s="99"/>
      <c r="D18" s="99"/>
      <c r="E18" s="99"/>
      <c r="F18" s="46">
        <f>F15*'28.2.2021'!F8</f>
        <v>2497749.0589000001</v>
      </c>
    </row>
    <row r="19" spans="2:8" ht="20.100000000000001" customHeight="1" x14ac:dyDescent="0.25">
      <c r="B19" s="99" t="s">
        <v>3</v>
      </c>
      <c r="C19" s="99"/>
      <c r="D19" s="99"/>
      <c r="E19" s="99"/>
      <c r="F19" s="45">
        <f>F16*'28.2.2021'!F8</f>
        <v>98590</v>
      </c>
    </row>
    <row r="20" spans="2:8" ht="20.100000000000001" customHeight="1" x14ac:dyDescent="0.25">
      <c r="B20" s="99" t="s">
        <v>6</v>
      </c>
      <c r="C20" s="99"/>
      <c r="D20" s="99"/>
      <c r="E20" s="99"/>
      <c r="F20" s="46">
        <f>F18-F19</f>
        <v>2399159.0589000001</v>
      </c>
    </row>
    <row r="21" spans="2:8" ht="20.100000000000001" customHeight="1" x14ac:dyDescent="0.25">
      <c r="B21" s="99" t="s">
        <v>21</v>
      </c>
      <c r="C21" s="99"/>
      <c r="D21" s="99"/>
      <c r="E21" s="99"/>
      <c r="F21" s="46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46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1" t="s">
        <v>5</v>
      </c>
      <c r="C28" s="101"/>
      <c r="D28" s="101"/>
      <c r="E28" s="101"/>
      <c r="F28" s="76">
        <v>30145715</v>
      </c>
      <c r="G28" s="78">
        <f>F28/F$32</f>
        <v>8.644311069011569E-2</v>
      </c>
      <c r="H28" s="67"/>
    </row>
    <row r="29" spans="2:8" ht="20.100000000000001" customHeight="1" x14ac:dyDescent="0.25">
      <c r="B29" s="101" t="s">
        <v>8</v>
      </c>
      <c r="C29" s="101"/>
      <c r="D29" s="101"/>
      <c r="E29" s="101"/>
      <c r="F29" s="76">
        <v>106714799.65000001</v>
      </c>
      <c r="G29" s="78">
        <f t="shared" ref="G29:G31" si="0">F29/F$32</f>
        <v>0.30600565415079622</v>
      </c>
      <c r="H29" s="67"/>
    </row>
    <row r="30" spans="2:8" ht="20.100000000000001" customHeight="1" x14ac:dyDescent="0.25">
      <c r="B30" s="101" t="s">
        <v>7</v>
      </c>
      <c r="C30" s="101"/>
      <c r="D30" s="101"/>
      <c r="E30" s="101"/>
      <c r="F30" s="76">
        <v>211697726.93000001</v>
      </c>
      <c r="G30" s="78">
        <f t="shared" si="0"/>
        <v>0.60704514860091641</v>
      </c>
      <c r="H30" s="67"/>
    </row>
    <row r="31" spans="2:8" ht="20.100000000000001" customHeight="1" x14ac:dyDescent="0.25">
      <c r="B31" s="101" t="s">
        <v>9</v>
      </c>
      <c r="C31" s="101"/>
      <c r="D31" s="101"/>
      <c r="E31" s="101"/>
      <c r="F31" s="76">
        <v>176489.96</v>
      </c>
      <c r="G31" s="39">
        <f t="shared" si="0"/>
        <v>5.0608655817167012E-4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348734731.54000002</v>
      </c>
      <c r="G32" s="28">
        <f>SUM(G28:G31)</f>
        <v>1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dwNnCTbPgfj0vtjUGwdbR5DxgaiBy0GjkgMxoV2LmuJaZzvtzWcPO5j50SP9nolXzIxiaqMtqk+Iu++Shtt8ug==" saltValue="7l46WvyViNigG/NRThv7W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38E4-14F7-44C7-8A3B-FBC0FDA7FDC5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44316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1.0145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293720978.83999997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289526295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493145866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74">
        <f>'31.3.2021'!F12+F16</f>
        <v>203619571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42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85">
        <v>1252110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86">
        <v>1994735</v>
      </c>
    </row>
    <row r="17" spans="2:8" ht="20.100000000000001" customHeight="1" x14ac:dyDescent="0.25">
      <c r="B17" s="99" t="s">
        <v>27</v>
      </c>
      <c r="C17" s="99"/>
      <c r="D17" s="99"/>
      <c r="E17" s="99"/>
      <c r="F17" s="86">
        <f>F15-F16</f>
        <v>-742625</v>
      </c>
    </row>
    <row r="18" spans="2:8" ht="20.100000000000001" customHeight="1" x14ac:dyDescent="0.25">
      <c r="B18" s="99" t="s">
        <v>2</v>
      </c>
      <c r="C18" s="99"/>
      <c r="D18" s="99"/>
      <c r="E18" s="99"/>
      <c r="F18" s="87">
        <f>F15*'31.3.2021'!F8</f>
        <v>1260749.5589999999</v>
      </c>
    </row>
    <row r="19" spans="2:8" ht="20.100000000000001" customHeight="1" x14ac:dyDescent="0.25">
      <c r="B19" s="99" t="s">
        <v>3</v>
      </c>
      <c r="C19" s="99"/>
      <c r="D19" s="99"/>
      <c r="E19" s="99"/>
      <c r="F19" s="88">
        <f>F16*'31.3.2021'!F8</f>
        <v>2008498.6714999997</v>
      </c>
    </row>
    <row r="20" spans="2:8" ht="20.100000000000001" customHeight="1" x14ac:dyDescent="0.25">
      <c r="B20" s="99" t="s">
        <v>6</v>
      </c>
      <c r="C20" s="99"/>
      <c r="D20" s="99"/>
      <c r="E20" s="99"/>
      <c r="F20" s="87">
        <f>F18-F19</f>
        <v>-747749.11249999981</v>
      </c>
    </row>
    <row r="21" spans="2:8" ht="20.100000000000001" customHeight="1" x14ac:dyDescent="0.25">
      <c r="B21" s="99" t="s">
        <v>21</v>
      </c>
      <c r="C21" s="99"/>
      <c r="D21" s="99"/>
      <c r="E21" s="99"/>
      <c r="F21" s="87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87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1" t="s">
        <v>5</v>
      </c>
      <c r="C28" s="101"/>
      <c r="D28" s="101"/>
      <c r="E28" s="101"/>
      <c r="F28" s="76">
        <v>68186967.590000004</v>
      </c>
      <c r="G28" s="78">
        <f>F28/F$32</f>
        <v>0.17550879464306152</v>
      </c>
      <c r="H28" s="67"/>
    </row>
    <row r="29" spans="2:8" ht="20.100000000000001" customHeight="1" x14ac:dyDescent="0.25">
      <c r="B29" s="101" t="s">
        <v>8</v>
      </c>
      <c r="C29" s="101"/>
      <c r="D29" s="101"/>
      <c r="E29" s="101"/>
      <c r="F29" s="76">
        <v>106085601.56999999</v>
      </c>
      <c r="G29" s="78">
        <f t="shared" ref="G29:G31" si="0">F29/F$32</f>
        <v>0.27305739965572756</v>
      </c>
      <c r="H29" s="67"/>
    </row>
    <row r="30" spans="2:8" ht="20.100000000000001" customHeight="1" x14ac:dyDescent="0.25">
      <c r="B30" s="101" t="s">
        <v>7</v>
      </c>
      <c r="C30" s="101"/>
      <c r="D30" s="101"/>
      <c r="E30" s="101"/>
      <c r="F30" s="76">
        <v>211992743.19</v>
      </c>
      <c r="G30" s="78">
        <f t="shared" si="0"/>
        <v>0.54565545507276003</v>
      </c>
      <c r="H30" s="67"/>
    </row>
    <row r="31" spans="2:8" ht="20.100000000000001" customHeight="1" x14ac:dyDescent="0.25">
      <c r="B31" s="101" t="s">
        <v>9</v>
      </c>
      <c r="C31" s="101"/>
      <c r="D31" s="101"/>
      <c r="E31" s="101"/>
      <c r="F31" s="76">
        <v>2244948.5099999998</v>
      </c>
      <c r="G31" s="78">
        <f t="shared" si="0"/>
        <v>5.7783506284508884E-3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388510260.86000001</v>
      </c>
      <c r="G32" s="28">
        <f>SUM(G28:G31)</f>
        <v>1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TAQTfGwNSUDOlqrz38yJu0nBlCe9l/Yc+YsUZE5fy4+kllCwj/a6gYrzi19eCHBVGOqMTLmkreFegkjgc5DcAA==" saltValue="TWrPLALaPVMVhd8bDwzAd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F833-85FE-452C-BAC2-599B00AC7527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44347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1.0157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300286438.02999997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295654572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500404965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74">
        <f>'30.4.2021'!F12+F16</f>
        <v>204750393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43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85">
        <v>8001724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86">
        <v>1130822</v>
      </c>
    </row>
    <row r="17" spans="2:8" ht="20.100000000000001" customHeight="1" x14ac:dyDescent="0.25">
      <c r="B17" s="99" t="s">
        <v>27</v>
      </c>
      <c r="C17" s="99"/>
      <c r="D17" s="99"/>
      <c r="E17" s="99"/>
      <c r="F17" s="86">
        <f>F15-F16</f>
        <v>6870902</v>
      </c>
    </row>
    <row r="18" spans="2:8" ht="20.100000000000001" customHeight="1" x14ac:dyDescent="0.25">
      <c r="B18" s="99" t="s">
        <v>2</v>
      </c>
      <c r="C18" s="99"/>
      <c r="D18" s="99"/>
      <c r="E18" s="99"/>
      <c r="F18" s="87">
        <f>F15*'30.4.2021'!F8</f>
        <v>8117748.9979999997</v>
      </c>
    </row>
    <row r="19" spans="2:8" ht="20.100000000000001" customHeight="1" x14ac:dyDescent="0.25">
      <c r="B19" s="99" t="s">
        <v>3</v>
      </c>
      <c r="C19" s="99"/>
      <c r="D19" s="99"/>
      <c r="E19" s="99"/>
      <c r="F19" s="88">
        <f>F16*'30.4.2021'!F8</f>
        <v>1147218.919</v>
      </c>
    </row>
    <row r="20" spans="2:8" ht="20.100000000000001" customHeight="1" x14ac:dyDescent="0.25">
      <c r="B20" s="99" t="s">
        <v>6</v>
      </c>
      <c r="C20" s="99"/>
      <c r="D20" s="99"/>
      <c r="E20" s="99"/>
      <c r="F20" s="87">
        <f>F18-F19</f>
        <v>6970530.0789999999</v>
      </c>
    </row>
    <row r="21" spans="2:8" ht="20.100000000000001" customHeight="1" x14ac:dyDescent="0.25">
      <c r="B21" s="99" t="s">
        <v>21</v>
      </c>
      <c r="C21" s="99"/>
      <c r="D21" s="99"/>
      <c r="E21" s="99"/>
      <c r="F21" s="87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87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2" t="s">
        <v>5</v>
      </c>
      <c r="C28" s="102"/>
      <c r="D28" s="102"/>
      <c r="E28" s="102"/>
      <c r="F28" s="76">
        <v>100677824.73</v>
      </c>
      <c r="G28" s="89">
        <f>F28/F$32</f>
        <v>0.24953711137212775</v>
      </c>
      <c r="H28" s="67"/>
    </row>
    <row r="29" spans="2:8" ht="20.100000000000001" customHeight="1" x14ac:dyDescent="0.25">
      <c r="B29" s="102" t="s">
        <v>8</v>
      </c>
      <c r="C29" s="102"/>
      <c r="D29" s="102"/>
      <c r="E29" s="102"/>
      <c r="F29" s="76">
        <v>89741101.579999998</v>
      </c>
      <c r="G29" s="89">
        <f>F29/F$32</f>
        <v>0.22242966929094762</v>
      </c>
      <c r="H29" s="67"/>
    </row>
    <row r="30" spans="2:8" ht="20.100000000000001" customHeight="1" x14ac:dyDescent="0.25">
      <c r="B30" s="102" t="s">
        <v>7</v>
      </c>
      <c r="C30" s="102"/>
      <c r="D30" s="102"/>
      <c r="E30" s="102"/>
      <c r="F30" s="76">
        <v>209705134.66</v>
      </c>
      <c r="G30" s="89">
        <f t="shared" ref="G30:G31" si="0">F30/F$32</f>
        <v>0.51976901252383134</v>
      </c>
      <c r="H30" s="67"/>
    </row>
    <row r="31" spans="2:8" ht="20.100000000000001" customHeight="1" x14ac:dyDescent="0.25">
      <c r="B31" s="102" t="s">
        <v>9</v>
      </c>
      <c r="C31" s="102"/>
      <c r="D31" s="102"/>
      <c r="E31" s="102"/>
      <c r="F31" s="76">
        <v>3334263.03</v>
      </c>
      <c r="G31" s="89">
        <f t="shared" si="0"/>
        <v>8.2642068130932902E-3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403458324</v>
      </c>
      <c r="G32" s="28">
        <f>SUM(G28:G31)</f>
        <v>1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Q0nWH2UwPD7RfsiZ1vRTINnC5Lh2Bg0PBwMbd6saIF9jvwcKX1IN/8oP+fOP4XCZOK6QPyhf5+bFq1fDkUv3Wg==" saltValue="VORWqjTMZa9DjFyTKJP9E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DE2E-5134-4418-80FE-F52503B2488C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44377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1.0185999999999999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326820424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320862847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526411437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74">
        <f>'30.4.2021'!F12+F16</f>
        <v>205548590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44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85">
        <v>27137294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86">
        <v>1929019</v>
      </c>
    </row>
    <row r="17" spans="2:8" ht="20.100000000000001" customHeight="1" x14ac:dyDescent="0.25">
      <c r="B17" s="99" t="s">
        <v>27</v>
      </c>
      <c r="C17" s="99"/>
      <c r="D17" s="99"/>
      <c r="E17" s="99"/>
      <c r="F17" s="86">
        <f>F15-F16</f>
        <v>25208275</v>
      </c>
    </row>
    <row r="18" spans="2:8" ht="20.100000000000001" customHeight="1" x14ac:dyDescent="0.25">
      <c r="B18" s="99" t="s">
        <v>2</v>
      </c>
      <c r="C18" s="99"/>
      <c r="D18" s="99"/>
      <c r="E18" s="99"/>
      <c r="F18" s="87">
        <f>F15*'31.5.2021'!F8</f>
        <v>27563349.515800003</v>
      </c>
    </row>
    <row r="19" spans="2:8" ht="20.100000000000001" customHeight="1" x14ac:dyDescent="0.25">
      <c r="B19" s="99" t="s">
        <v>3</v>
      </c>
      <c r="C19" s="99"/>
      <c r="D19" s="99"/>
      <c r="E19" s="99"/>
      <c r="F19" s="88">
        <f>F16*'31.5.2021'!F8</f>
        <v>1959304.5983000002</v>
      </c>
    </row>
    <row r="20" spans="2:8" ht="20.100000000000001" customHeight="1" x14ac:dyDescent="0.25">
      <c r="B20" s="99" t="s">
        <v>6</v>
      </c>
      <c r="C20" s="99"/>
      <c r="D20" s="99"/>
      <c r="E20" s="99"/>
      <c r="F20" s="87">
        <f>F18-F19</f>
        <v>25604044.917500004</v>
      </c>
    </row>
    <row r="21" spans="2:8" ht="20.100000000000001" customHeight="1" x14ac:dyDescent="0.25">
      <c r="B21" s="99" t="s">
        <v>21</v>
      </c>
      <c r="C21" s="99"/>
      <c r="D21" s="99"/>
      <c r="E21" s="99"/>
      <c r="F21" s="87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87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2" t="s">
        <v>5</v>
      </c>
      <c r="C28" s="102"/>
      <c r="D28" s="102"/>
      <c r="E28" s="102"/>
      <c r="F28" s="76">
        <v>66919039.509999998</v>
      </c>
      <c r="G28" s="89">
        <f>F28/F$32</f>
        <v>0.15787219262694166</v>
      </c>
      <c r="H28" s="67"/>
    </row>
    <row r="29" spans="2:8" ht="20.100000000000001" customHeight="1" x14ac:dyDescent="0.25">
      <c r="B29" s="102" t="s">
        <v>8</v>
      </c>
      <c r="C29" s="102"/>
      <c r="D29" s="102"/>
      <c r="E29" s="102"/>
      <c r="F29" s="76">
        <v>117047098.70999999</v>
      </c>
      <c r="G29" s="89">
        <f>F29/F$32</f>
        <v>0.27613190878521882</v>
      </c>
      <c r="H29" s="67"/>
    </row>
    <row r="30" spans="2:8" ht="20.100000000000001" customHeight="1" x14ac:dyDescent="0.25">
      <c r="B30" s="102" t="s">
        <v>7</v>
      </c>
      <c r="C30" s="102"/>
      <c r="D30" s="102"/>
      <c r="E30" s="102"/>
      <c r="F30" s="76">
        <v>239763076.12</v>
      </c>
      <c r="G30" s="89">
        <f t="shared" ref="G30:G31" si="0">F30/F$32</f>
        <v>0.56563756466331749</v>
      </c>
      <c r="H30" s="67"/>
    </row>
    <row r="31" spans="2:8" ht="20.100000000000001" customHeight="1" x14ac:dyDescent="0.25">
      <c r="B31" s="102" t="s">
        <v>9</v>
      </c>
      <c r="C31" s="102"/>
      <c r="D31" s="102"/>
      <c r="E31" s="102"/>
      <c r="F31" s="76">
        <v>151890.98000000001</v>
      </c>
      <c r="G31" s="89">
        <f t="shared" si="0"/>
        <v>3.5833392452190842E-4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423881105.32000005</v>
      </c>
      <c r="G32" s="28">
        <f>SUM(G28:G31)</f>
        <v>0.99999999999999989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uqNf4Ci9WyiqB/hgMsRSWspkFZvEdiNyPRKTH0PH9oMamsTgoSCDNU8RbPIRvUYx/nU7JjmIX4oxLef5GpVxEg==" saltValue="qBqBekeeFJvk6nZxUWjmm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77AC3-24F3-9E47-B5F4-4506E9162415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style="1" customWidth="1"/>
    <col min="2" max="5" width="15.85546875" style="1" customWidth="1"/>
    <col min="6" max="6" width="20.85546875" style="1" customWidth="1"/>
    <col min="7" max="7" width="15.85546875" style="1" customWidth="1"/>
    <col min="8" max="16384" width="8.85546875" style="1"/>
  </cols>
  <sheetData>
    <row r="2" spans="2:7" ht="18.75" x14ac:dyDescent="0.3">
      <c r="B2" s="6"/>
      <c r="D2" s="6"/>
      <c r="E2" s="6" t="s">
        <v>13</v>
      </c>
    </row>
    <row r="4" spans="2:7" ht="20.100000000000001" customHeight="1" x14ac:dyDescent="0.25">
      <c r="B4" s="7"/>
      <c r="C4" s="8"/>
      <c r="D4" s="7"/>
      <c r="E4" s="7" t="s">
        <v>14</v>
      </c>
      <c r="F4" s="8"/>
    </row>
    <row r="5" spans="2:7" ht="20.100000000000001" customHeight="1" x14ac:dyDescent="0.25">
      <c r="B5" s="9"/>
      <c r="C5" s="10"/>
      <c r="D5" s="9"/>
      <c r="E5" s="29" t="s">
        <v>16</v>
      </c>
      <c r="F5" s="19" t="s">
        <v>15</v>
      </c>
    </row>
    <row r="6" spans="2:7" ht="20.100000000000001" customHeight="1" x14ac:dyDescent="0.25">
      <c r="B6" s="9"/>
      <c r="C6" s="12"/>
      <c r="D6" s="9"/>
      <c r="E6" s="29" t="s">
        <v>17</v>
      </c>
      <c r="F6" s="20">
        <v>43861</v>
      </c>
    </row>
    <row r="7" spans="2:7" ht="20.100000000000001" customHeight="1" x14ac:dyDescent="0.25">
      <c r="B7" s="11"/>
      <c r="C7" s="3"/>
      <c r="D7" s="8"/>
      <c r="E7" s="3"/>
      <c r="F7" s="3"/>
    </row>
    <row r="8" spans="2:7" ht="20.100000000000001" customHeight="1" x14ac:dyDescent="0.25">
      <c r="B8" s="96" t="s">
        <v>0</v>
      </c>
      <c r="C8" s="96"/>
      <c r="D8" s="96"/>
      <c r="E8" s="96"/>
      <c r="F8" s="16">
        <v>1</v>
      </c>
    </row>
    <row r="9" spans="2:7" ht="20.100000000000001" customHeight="1" x14ac:dyDescent="0.25">
      <c r="B9" s="96" t="s">
        <v>10</v>
      </c>
      <c r="C9" s="96"/>
      <c r="D9" s="96"/>
      <c r="E9" s="96"/>
      <c r="F9" s="17">
        <v>204737000</v>
      </c>
    </row>
    <row r="10" spans="2:7" ht="20.100000000000001" customHeight="1" x14ac:dyDescent="0.25">
      <c r="B10" s="96" t="s">
        <v>1</v>
      </c>
      <c r="C10" s="96"/>
      <c r="D10" s="96"/>
      <c r="E10" s="96"/>
      <c r="F10" s="18">
        <v>204737000</v>
      </c>
      <c r="G10" s="5"/>
    </row>
    <row r="11" spans="2:7" ht="20.100000000000001" customHeight="1" x14ac:dyDescent="0.25">
      <c r="B11" s="96" t="s">
        <v>11</v>
      </c>
      <c r="C11" s="96"/>
      <c r="D11" s="96"/>
      <c r="E11" s="96"/>
      <c r="F11" s="18">
        <f>F10+F12</f>
        <v>214737000</v>
      </c>
    </row>
    <row r="12" spans="2:7" ht="20.100000000000001" customHeight="1" x14ac:dyDescent="0.25">
      <c r="B12" s="96" t="s">
        <v>12</v>
      </c>
      <c r="C12" s="96"/>
      <c r="D12" s="96"/>
      <c r="E12" s="96"/>
      <c r="F12" s="18">
        <v>10000000</v>
      </c>
    </row>
    <row r="13" spans="2:7" ht="20.100000000000001" customHeight="1" x14ac:dyDescent="0.25">
      <c r="B13" s="2"/>
      <c r="C13" s="30"/>
      <c r="D13" s="30"/>
      <c r="E13" s="30"/>
    </row>
    <row r="14" spans="2:7" ht="20.100000000000001" customHeight="1" x14ac:dyDescent="0.25">
      <c r="B14" s="11" t="s">
        <v>31</v>
      </c>
      <c r="C14" s="11"/>
      <c r="D14" s="31"/>
      <c r="E14" s="31"/>
      <c r="F14" s="13"/>
    </row>
    <row r="15" spans="2:7" ht="20.100000000000001" customHeight="1" x14ac:dyDescent="0.25">
      <c r="B15" s="95" t="s">
        <v>25</v>
      </c>
      <c r="C15" s="95"/>
      <c r="D15" s="95"/>
      <c r="E15" s="95"/>
      <c r="F15" s="21">
        <v>11230000</v>
      </c>
    </row>
    <row r="16" spans="2:7" ht="20.100000000000001" customHeight="1" x14ac:dyDescent="0.25">
      <c r="B16" s="95" t="s">
        <v>26</v>
      </c>
      <c r="C16" s="95"/>
      <c r="D16" s="95"/>
      <c r="E16" s="95"/>
      <c r="F16" s="22">
        <v>10000000</v>
      </c>
    </row>
    <row r="17" spans="2:7" ht="20.100000000000001" customHeight="1" x14ac:dyDescent="0.25">
      <c r="B17" s="95" t="s">
        <v>27</v>
      </c>
      <c r="C17" s="95"/>
      <c r="D17" s="95"/>
      <c r="E17" s="95"/>
      <c r="F17" s="22">
        <f>F15-F16</f>
        <v>1230000</v>
      </c>
    </row>
    <row r="18" spans="2:7" ht="20.100000000000001" customHeight="1" x14ac:dyDescent="0.25">
      <c r="B18" s="95" t="s">
        <v>2</v>
      </c>
      <c r="C18" s="95"/>
      <c r="D18" s="95"/>
      <c r="E18" s="95"/>
      <c r="F18" s="23">
        <f>F15*F8</f>
        <v>11230000</v>
      </c>
    </row>
    <row r="19" spans="2:7" ht="20.100000000000001" customHeight="1" x14ac:dyDescent="0.25">
      <c r="B19" s="95" t="s">
        <v>3</v>
      </c>
      <c r="C19" s="95"/>
      <c r="D19" s="95"/>
      <c r="E19" s="95"/>
      <c r="F19" s="24">
        <f>F16*F8</f>
        <v>10000000</v>
      </c>
    </row>
    <row r="20" spans="2:7" ht="20.100000000000001" customHeight="1" x14ac:dyDescent="0.25">
      <c r="B20" s="95" t="s">
        <v>6</v>
      </c>
      <c r="C20" s="95"/>
      <c r="D20" s="95"/>
      <c r="E20" s="95"/>
      <c r="F20" s="23">
        <f>F18-F19</f>
        <v>1230000</v>
      </c>
    </row>
    <row r="21" spans="2:7" ht="20.100000000000001" customHeight="1" x14ac:dyDescent="0.25">
      <c r="B21" s="95" t="s">
        <v>21</v>
      </c>
      <c r="C21" s="95"/>
      <c r="D21" s="95"/>
      <c r="E21" s="95"/>
      <c r="F21" s="23">
        <v>0</v>
      </c>
    </row>
    <row r="22" spans="2:7" ht="20.100000000000001" customHeight="1" x14ac:dyDescent="0.25">
      <c r="B22" s="95" t="s">
        <v>22</v>
      </c>
      <c r="C22" s="95"/>
      <c r="D22" s="95"/>
      <c r="E22" s="95"/>
      <c r="F22" s="23">
        <v>0</v>
      </c>
    </row>
    <row r="23" spans="2:7" ht="20.100000000000001" customHeight="1" x14ac:dyDescent="0.25">
      <c r="B23" s="15" t="s">
        <v>19</v>
      </c>
      <c r="C23" s="32"/>
      <c r="D23" s="31"/>
      <c r="E23" s="31"/>
      <c r="F23" s="8"/>
    </row>
    <row r="24" spans="2:7" ht="20.100000000000001" customHeight="1" x14ac:dyDescent="0.25">
      <c r="B24" s="15" t="s">
        <v>20</v>
      </c>
      <c r="C24" s="32"/>
      <c r="D24" s="31"/>
      <c r="E24" s="31"/>
      <c r="F24" s="8"/>
    </row>
    <row r="25" spans="2:7" ht="20.100000000000001" customHeight="1" x14ac:dyDescent="0.25">
      <c r="B25" s="98" t="s">
        <v>24</v>
      </c>
      <c r="C25" s="98"/>
      <c r="D25" s="98"/>
      <c r="E25" s="98"/>
      <c r="F25" s="98"/>
    </row>
    <row r="26" spans="2:7" ht="20.100000000000001" customHeight="1" x14ac:dyDescent="0.25">
      <c r="B26" s="2"/>
      <c r="C26" s="30"/>
      <c r="D26" s="30"/>
      <c r="E26" s="30"/>
    </row>
    <row r="27" spans="2:7" ht="20.100000000000001" customHeight="1" x14ac:dyDescent="0.25">
      <c r="B27" s="4" t="s">
        <v>23</v>
      </c>
      <c r="C27" s="30"/>
      <c r="D27" s="30"/>
      <c r="E27" s="30"/>
      <c r="G27" s="14"/>
    </row>
    <row r="28" spans="2:7" ht="20.100000000000001" customHeight="1" x14ac:dyDescent="0.25">
      <c r="B28" s="96" t="s">
        <v>5</v>
      </c>
      <c r="C28" s="96"/>
      <c r="D28" s="96"/>
      <c r="E28" s="96"/>
      <c r="F28" s="25">
        <v>30012313.039999999</v>
      </c>
      <c r="G28" s="26">
        <f>F28/F$32</f>
        <v>8.1696387166907414E-2</v>
      </c>
    </row>
    <row r="29" spans="2:7" ht="20.100000000000001" customHeight="1" x14ac:dyDescent="0.25">
      <c r="B29" s="96" t="s">
        <v>8</v>
      </c>
      <c r="C29" s="96"/>
      <c r="D29" s="96"/>
      <c r="E29" s="96"/>
      <c r="F29" s="25">
        <v>181977696.27000001</v>
      </c>
      <c r="G29" s="26">
        <f t="shared" ref="G29:G31" si="0">F29/F$32</f>
        <v>0.49536069780431041</v>
      </c>
    </row>
    <row r="30" spans="2:7" ht="20.100000000000001" customHeight="1" x14ac:dyDescent="0.25">
      <c r="B30" s="96" t="s">
        <v>7</v>
      </c>
      <c r="C30" s="96"/>
      <c r="D30" s="96"/>
      <c r="E30" s="96"/>
      <c r="F30" s="25">
        <v>155374008.62</v>
      </c>
      <c r="G30" s="26">
        <f t="shared" si="0"/>
        <v>0.42294291502878217</v>
      </c>
    </row>
    <row r="31" spans="2:7" ht="20.100000000000001" customHeight="1" x14ac:dyDescent="0.25">
      <c r="B31" s="96" t="s">
        <v>9</v>
      </c>
      <c r="C31" s="96"/>
      <c r="D31" s="96"/>
      <c r="E31" s="96"/>
      <c r="F31" s="25">
        <v>0</v>
      </c>
      <c r="G31" s="26">
        <f t="shared" si="0"/>
        <v>0</v>
      </c>
    </row>
    <row r="32" spans="2:7" ht="20.100000000000001" customHeight="1" x14ac:dyDescent="0.25">
      <c r="B32" s="97" t="s">
        <v>4</v>
      </c>
      <c r="C32" s="97"/>
      <c r="D32" s="97"/>
      <c r="E32" s="97"/>
      <c r="F32" s="27">
        <f>SUM(F28:F31)</f>
        <v>367364017.93000001</v>
      </c>
      <c r="G32" s="28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i2k+TrkgUfQCmdNkW5mrZQQhksCqd7UhlYvwkRcehOLo2UX1J2YYgFUMbvmWAYRgrOFTL4cpBM25gAtHGMqNTA==" saltValue="QPZYr0j2h3Hc9ItmgZAd0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344CC-34DD-4BF3-A69B-43475ACA8573}">
  <dimension ref="B2:H53"/>
  <sheetViews>
    <sheetView topLeftCell="A16" workbookViewId="0">
      <selection activeCell="F8" sqref="F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44408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1.0149999999999999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351460132.75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346254021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551802611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74">
        <f>'30.6.2021'!F12+F16</f>
        <v>205548590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45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85">
        <v>25391174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86">
        <v>0</v>
      </c>
    </row>
    <row r="17" spans="2:8" ht="20.100000000000001" customHeight="1" x14ac:dyDescent="0.25">
      <c r="B17" s="99" t="s">
        <v>27</v>
      </c>
      <c r="C17" s="99"/>
      <c r="D17" s="99"/>
      <c r="E17" s="99"/>
      <c r="F17" s="86">
        <f>F15-F16</f>
        <v>25391174</v>
      </c>
    </row>
    <row r="18" spans="2:8" ht="20.100000000000001" customHeight="1" x14ac:dyDescent="0.25">
      <c r="B18" s="99" t="s">
        <v>2</v>
      </c>
      <c r="C18" s="99"/>
      <c r="D18" s="99"/>
      <c r="E18" s="99"/>
      <c r="F18" s="87">
        <f>F15*'30.6.2021'!F8</f>
        <v>25863449.836399999</v>
      </c>
    </row>
    <row r="19" spans="2:8" ht="20.100000000000001" customHeight="1" x14ac:dyDescent="0.25">
      <c r="B19" s="99" t="s">
        <v>3</v>
      </c>
      <c r="C19" s="99"/>
      <c r="D19" s="99"/>
      <c r="E19" s="99"/>
      <c r="F19" s="88">
        <f>F16*'31.5.2021'!F8</f>
        <v>0</v>
      </c>
    </row>
    <row r="20" spans="2:8" ht="20.100000000000001" customHeight="1" x14ac:dyDescent="0.25">
      <c r="B20" s="99" t="s">
        <v>6</v>
      </c>
      <c r="C20" s="99"/>
      <c r="D20" s="99"/>
      <c r="E20" s="99"/>
      <c r="F20" s="87">
        <f>F18-F19</f>
        <v>25863449.836399999</v>
      </c>
    </row>
    <row r="21" spans="2:8" ht="20.100000000000001" customHeight="1" x14ac:dyDescent="0.25">
      <c r="B21" s="99" t="s">
        <v>21</v>
      </c>
      <c r="C21" s="99"/>
      <c r="D21" s="99"/>
      <c r="E21" s="99"/>
      <c r="F21" s="87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87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2" t="s">
        <v>5</v>
      </c>
      <c r="C28" s="102"/>
      <c r="D28" s="102"/>
      <c r="E28" s="102"/>
      <c r="F28" s="76">
        <v>78258365.310000002</v>
      </c>
      <c r="G28" s="89">
        <f>F28/F$32</f>
        <v>0.17975100594409801</v>
      </c>
      <c r="H28" s="67"/>
    </row>
    <row r="29" spans="2:8" ht="20.100000000000001" customHeight="1" x14ac:dyDescent="0.25">
      <c r="B29" s="102" t="s">
        <v>8</v>
      </c>
      <c r="C29" s="102"/>
      <c r="D29" s="102"/>
      <c r="E29" s="102"/>
      <c r="F29" s="76">
        <v>117638587.73999999</v>
      </c>
      <c r="G29" s="89">
        <f>F29/F$32</f>
        <v>0.2702031201437069</v>
      </c>
      <c r="H29" s="67"/>
    </row>
    <row r="30" spans="2:8" ht="20.100000000000001" customHeight="1" x14ac:dyDescent="0.25">
      <c r="B30" s="102" t="s">
        <v>7</v>
      </c>
      <c r="C30" s="102"/>
      <c r="D30" s="102"/>
      <c r="E30" s="102"/>
      <c r="F30" s="76">
        <v>238559308.49000001</v>
      </c>
      <c r="G30" s="89">
        <f t="shared" ref="G30:G31" si="0">F30/F$32</f>
        <v>0.54794494503613733</v>
      </c>
      <c r="H30" s="67"/>
    </row>
    <row r="31" spans="2:8" ht="20.100000000000001" customHeight="1" x14ac:dyDescent="0.25">
      <c r="B31" s="102" t="s">
        <v>9</v>
      </c>
      <c r="C31" s="102"/>
      <c r="D31" s="102"/>
      <c r="E31" s="102"/>
      <c r="F31" s="76">
        <v>914683.39</v>
      </c>
      <c r="G31" s="89">
        <f t="shared" si="0"/>
        <v>2.1009288760577833E-3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435370944.93000001</v>
      </c>
      <c r="G32" s="28">
        <f>SUM(G28:G31)</f>
        <v>1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6uSM3MRhaYRKgMBW9JeXF/nC83A91/cPE9//1vpjG+Zjvpjm2e8WTMJiE4noGtcLYF7MLeEH9DD3NOg96pcF/A==" saltValue="FT2uTXyIvtjXFawgOLTwA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833C-6E4C-43A1-800A-92FAE67E85E4}">
  <dimension ref="A2:H3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</cols>
  <sheetData>
    <row r="2" spans="2:8" ht="18.75" x14ac:dyDescent="0.3">
      <c r="B2" s="49"/>
      <c r="D2" s="49"/>
      <c r="E2" s="49" t="s">
        <v>13</v>
      </c>
    </row>
    <row r="4" spans="2:8" x14ac:dyDescent="0.25">
      <c r="B4" s="51"/>
      <c r="C4" s="52"/>
      <c r="D4" s="51"/>
      <c r="E4" s="51" t="s">
        <v>14</v>
      </c>
      <c r="F4" s="52"/>
    </row>
    <row r="5" spans="2:8" x14ac:dyDescent="0.25">
      <c r="B5" s="53"/>
      <c r="C5" s="54"/>
      <c r="D5" s="53"/>
      <c r="E5" s="55" t="s">
        <v>16</v>
      </c>
      <c r="F5" s="56" t="s">
        <v>15</v>
      </c>
    </row>
    <row r="6" spans="2:8" x14ac:dyDescent="0.25">
      <c r="B6" s="53"/>
      <c r="C6" s="57"/>
      <c r="D6" s="53"/>
      <c r="E6" s="55" t="s">
        <v>17</v>
      </c>
      <c r="F6" s="58">
        <v>44439</v>
      </c>
    </row>
    <row r="7" spans="2:8" x14ac:dyDescent="0.25">
      <c r="B7" s="59"/>
      <c r="C7" s="60"/>
      <c r="D7" s="52"/>
      <c r="E7" s="60"/>
      <c r="F7" s="60"/>
    </row>
    <row r="8" spans="2:8" x14ac:dyDescent="0.25">
      <c r="B8" s="101" t="s">
        <v>0</v>
      </c>
      <c r="C8" s="101"/>
      <c r="D8" s="101"/>
      <c r="E8" s="101"/>
      <c r="F8" s="72">
        <v>1.02</v>
      </c>
    </row>
    <row r="9" spans="2:8" x14ac:dyDescent="0.25">
      <c r="B9" s="101" t="s">
        <v>10</v>
      </c>
      <c r="C9" s="101"/>
      <c r="D9" s="101"/>
      <c r="E9" s="101"/>
      <c r="F9" s="73">
        <v>372340926.41000003</v>
      </c>
    </row>
    <row r="10" spans="2:8" x14ac:dyDescent="0.25">
      <c r="B10" s="101" t="s">
        <v>1</v>
      </c>
      <c r="C10" s="101"/>
      <c r="D10" s="101"/>
      <c r="E10" s="101"/>
      <c r="F10" s="74">
        <v>365025892</v>
      </c>
      <c r="G10" s="61"/>
    </row>
    <row r="11" spans="2:8" x14ac:dyDescent="0.25">
      <c r="B11" s="101" t="s">
        <v>11</v>
      </c>
      <c r="C11" s="101"/>
      <c r="D11" s="101"/>
      <c r="E11" s="101"/>
      <c r="F11" s="74">
        <f>F10+F12</f>
        <v>570774482</v>
      </c>
    </row>
    <row r="12" spans="2:8" x14ac:dyDescent="0.25">
      <c r="B12" s="101" t="s">
        <v>12</v>
      </c>
      <c r="C12" s="101"/>
      <c r="D12" s="101"/>
      <c r="E12" s="101"/>
      <c r="F12" s="74">
        <f>'31.7.2021'!F12+F16</f>
        <v>205748590</v>
      </c>
    </row>
    <row r="13" spans="2:8" x14ac:dyDescent="0.25">
      <c r="B13" s="63"/>
      <c r="C13" s="64"/>
      <c r="D13" s="64"/>
      <c r="E13" s="64"/>
    </row>
    <row r="14" spans="2:8" x14ac:dyDescent="0.25">
      <c r="B14" s="59" t="s">
        <v>46</v>
      </c>
      <c r="C14" s="59"/>
      <c r="D14" s="65"/>
      <c r="E14" s="65"/>
      <c r="F14" s="66"/>
    </row>
    <row r="15" spans="2:8" x14ac:dyDescent="0.25">
      <c r="B15" s="99" t="s">
        <v>25</v>
      </c>
      <c r="C15" s="99"/>
      <c r="D15" s="99"/>
      <c r="E15" s="99"/>
      <c r="F15" s="85">
        <v>18971871</v>
      </c>
      <c r="G15" s="67"/>
      <c r="H15" s="62"/>
    </row>
    <row r="16" spans="2:8" x14ac:dyDescent="0.25">
      <c r="B16" s="99" t="s">
        <v>26</v>
      </c>
      <c r="C16" s="99"/>
      <c r="D16" s="99"/>
      <c r="E16" s="99"/>
      <c r="F16" s="86">
        <v>200000</v>
      </c>
    </row>
    <row r="17" spans="2:8" x14ac:dyDescent="0.25">
      <c r="B17" s="99" t="s">
        <v>27</v>
      </c>
      <c r="C17" s="99"/>
      <c r="D17" s="99"/>
      <c r="E17" s="99"/>
      <c r="F17" s="86">
        <f>F15-F16</f>
        <v>18771871</v>
      </c>
    </row>
    <row r="18" spans="2:8" x14ac:dyDescent="0.25">
      <c r="B18" s="99" t="s">
        <v>2</v>
      </c>
      <c r="C18" s="99"/>
      <c r="D18" s="99"/>
      <c r="E18" s="99"/>
      <c r="F18" s="87">
        <f>F15*'31.7.2021'!F8</f>
        <v>19256449.064999998</v>
      </c>
    </row>
    <row r="19" spans="2:8" x14ac:dyDescent="0.25">
      <c r="B19" s="99" t="s">
        <v>3</v>
      </c>
      <c r="C19" s="99"/>
      <c r="D19" s="99"/>
      <c r="E19" s="99"/>
      <c r="F19" s="88">
        <f>F16*'31.7.2021'!F8</f>
        <v>202999.99999999997</v>
      </c>
    </row>
    <row r="20" spans="2:8" x14ac:dyDescent="0.25">
      <c r="B20" s="99" t="s">
        <v>6</v>
      </c>
      <c r="C20" s="99"/>
      <c r="D20" s="99"/>
      <c r="E20" s="99"/>
      <c r="F20" s="87">
        <f>F18-F19</f>
        <v>19053449.064999998</v>
      </c>
    </row>
    <row r="21" spans="2:8" x14ac:dyDescent="0.25">
      <c r="B21" s="99" t="s">
        <v>21</v>
      </c>
      <c r="C21" s="99"/>
      <c r="D21" s="99"/>
      <c r="E21" s="99"/>
      <c r="F21" s="87">
        <v>0</v>
      </c>
    </row>
    <row r="22" spans="2:8" x14ac:dyDescent="0.25">
      <c r="B22" s="99" t="s">
        <v>22</v>
      </c>
      <c r="C22" s="99"/>
      <c r="D22" s="99"/>
      <c r="E22" s="99"/>
      <c r="F22" s="87">
        <v>0</v>
      </c>
    </row>
    <row r="23" spans="2:8" x14ac:dyDescent="0.25">
      <c r="B23" s="68" t="s">
        <v>19</v>
      </c>
      <c r="C23" s="69"/>
      <c r="D23" s="65"/>
      <c r="E23" s="65"/>
      <c r="F23" s="52"/>
    </row>
    <row r="24" spans="2:8" x14ac:dyDescent="0.25">
      <c r="B24" s="68" t="s">
        <v>20</v>
      </c>
      <c r="C24" s="69"/>
      <c r="D24" s="65"/>
      <c r="E24" s="65"/>
      <c r="F24" s="52"/>
    </row>
    <row r="25" spans="2:8" x14ac:dyDescent="0.25">
      <c r="B25" s="100" t="s">
        <v>24</v>
      </c>
      <c r="C25" s="100"/>
      <c r="D25" s="100"/>
      <c r="E25" s="100"/>
      <c r="F25" s="100"/>
    </row>
    <row r="26" spans="2:8" x14ac:dyDescent="0.25">
      <c r="B26" s="63"/>
      <c r="C26" s="64"/>
      <c r="D26" s="64"/>
      <c r="E26" s="64"/>
    </row>
    <row r="27" spans="2:8" x14ac:dyDescent="0.25">
      <c r="B27" s="70" t="s">
        <v>23</v>
      </c>
      <c r="C27" s="64"/>
      <c r="D27" s="64"/>
      <c r="E27" s="64"/>
      <c r="G27" s="71"/>
    </row>
    <row r="28" spans="2:8" x14ac:dyDescent="0.25">
      <c r="B28" s="102" t="s">
        <v>5</v>
      </c>
      <c r="C28" s="102"/>
      <c r="D28" s="102"/>
      <c r="E28" s="102"/>
      <c r="F28" s="76">
        <v>94020348.230000004</v>
      </c>
      <c r="G28" s="89">
        <f>F28/F$32</f>
        <v>0.20763596850996396</v>
      </c>
      <c r="H28" s="67"/>
    </row>
    <row r="29" spans="2:8" x14ac:dyDescent="0.25">
      <c r="B29" s="102" t="s">
        <v>8</v>
      </c>
      <c r="C29" s="102"/>
      <c r="D29" s="102"/>
      <c r="E29" s="102"/>
      <c r="F29" s="76">
        <v>118277029.27</v>
      </c>
      <c r="G29" s="89">
        <f>F29/F$32</f>
        <v>0.26120479223157844</v>
      </c>
      <c r="H29" s="67"/>
    </row>
    <row r="30" spans="2:8" x14ac:dyDescent="0.25">
      <c r="B30" s="102" t="s">
        <v>7</v>
      </c>
      <c r="C30" s="102"/>
      <c r="D30" s="102"/>
      <c r="E30" s="102"/>
      <c r="F30" s="76">
        <v>240516019.44999999</v>
      </c>
      <c r="G30" s="89">
        <f t="shared" ref="G30:G31" si="0">F30/F$32</f>
        <v>0.53115923925845765</v>
      </c>
      <c r="H30" s="67"/>
    </row>
    <row r="31" spans="2:8" x14ac:dyDescent="0.25">
      <c r="B31" s="102" t="s">
        <v>9</v>
      </c>
      <c r="C31" s="102"/>
      <c r="D31" s="102"/>
      <c r="E31" s="102"/>
      <c r="F31" s="76">
        <v>0</v>
      </c>
      <c r="G31" s="89">
        <f t="shared" si="0"/>
        <v>0</v>
      </c>
      <c r="H31" s="67"/>
    </row>
    <row r="32" spans="2:8" x14ac:dyDescent="0.25">
      <c r="B32" s="97" t="s">
        <v>4</v>
      </c>
      <c r="C32" s="97"/>
      <c r="D32" s="97"/>
      <c r="E32" s="97"/>
      <c r="F32" s="27">
        <f>SUM(F28:F31)</f>
        <v>452813396.94999999</v>
      </c>
      <c r="G32" s="28">
        <f>SUM(G28:G31)</f>
        <v>1</v>
      </c>
      <c r="H32" s="67"/>
    </row>
    <row r="33" spans="8:8" x14ac:dyDescent="0.25">
      <c r="H33" s="67"/>
    </row>
  </sheetData>
  <sheetProtection algorithmName="SHA-512" hashValue="QIe/I+jrz7cHBmO5zZ9KnO4bzJ2z2KdBanxxtkYW0H0tqEtGJnkk8LbSNy/nTMK3WGsPfUNKJJ0TV7CYe7msjg==" saltValue="76i5MgA7dxEQ/t6rnzmHjw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B566A-F36B-42E9-BDC5-0C09160E032B}">
  <dimension ref="B2:H52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44469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1.026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407612143.14999998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397284581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603033171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74">
        <f>'31.08.21'!F12+F16</f>
        <v>205748590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47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85">
        <v>32258689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86">
        <v>0</v>
      </c>
    </row>
    <row r="17" spans="2:8" ht="20.100000000000001" customHeight="1" x14ac:dyDescent="0.25">
      <c r="B17" s="99" t="s">
        <v>27</v>
      </c>
      <c r="C17" s="99"/>
      <c r="D17" s="99"/>
      <c r="E17" s="99"/>
      <c r="F17" s="86">
        <f>F15-F16</f>
        <v>32258689</v>
      </c>
    </row>
    <row r="18" spans="2:8" ht="20.100000000000001" customHeight="1" x14ac:dyDescent="0.25">
      <c r="B18" s="99" t="s">
        <v>2</v>
      </c>
      <c r="C18" s="99"/>
      <c r="D18" s="99"/>
      <c r="E18" s="99"/>
      <c r="F18" s="87">
        <f>F15*'31.08.21'!F8</f>
        <v>32903862.780000001</v>
      </c>
    </row>
    <row r="19" spans="2:8" ht="20.100000000000001" customHeight="1" x14ac:dyDescent="0.25">
      <c r="B19" s="99" t="s">
        <v>3</v>
      </c>
      <c r="C19" s="99"/>
      <c r="D19" s="99"/>
      <c r="E19" s="99"/>
      <c r="F19" s="88">
        <f>F16*'31.5.2021'!F8</f>
        <v>0</v>
      </c>
    </row>
    <row r="20" spans="2:8" ht="20.100000000000001" customHeight="1" x14ac:dyDescent="0.25">
      <c r="B20" s="99" t="s">
        <v>6</v>
      </c>
      <c r="C20" s="99"/>
      <c r="D20" s="99"/>
      <c r="E20" s="99"/>
      <c r="F20" s="87">
        <f>F18-F19</f>
        <v>32903862.780000001</v>
      </c>
    </row>
    <row r="21" spans="2:8" ht="20.100000000000001" customHeight="1" x14ac:dyDescent="0.25">
      <c r="B21" s="99" t="s">
        <v>21</v>
      </c>
      <c r="C21" s="99"/>
      <c r="D21" s="99"/>
      <c r="E21" s="99"/>
      <c r="F21" s="87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87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2" t="s">
        <v>5</v>
      </c>
      <c r="C28" s="102"/>
      <c r="D28" s="102"/>
      <c r="E28" s="102"/>
      <c r="F28" s="76">
        <v>140713246.50999999</v>
      </c>
      <c r="G28" s="89">
        <f>F28/F$31</f>
        <v>0.28029968969694669</v>
      </c>
      <c r="H28" s="67"/>
    </row>
    <row r="29" spans="2:8" ht="20.100000000000001" customHeight="1" x14ac:dyDescent="0.25">
      <c r="B29" s="102" t="s">
        <v>8</v>
      </c>
      <c r="C29" s="102"/>
      <c r="D29" s="102"/>
      <c r="E29" s="102"/>
      <c r="F29" s="76">
        <v>118643656.15000001</v>
      </c>
      <c r="G29" s="89">
        <f>F29/F$31</f>
        <v>0.23633723780932644</v>
      </c>
      <c r="H29" s="67"/>
    </row>
    <row r="30" spans="2:8" ht="20.100000000000001" customHeight="1" x14ac:dyDescent="0.25">
      <c r="B30" s="102" t="s">
        <v>7</v>
      </c>
      <c r="C30" s="102"/>
      <c r="D30" s="102"/>
      <c r="E30" s="102"/>
      <c r="F30" s="76">
        <v>242653094.78999999</v>
      </c>
      <c r="G30" s="89">
        <f>F30/F$31</f>
        <v>0.4833630724937269</v>
      </c>
      <c r="H30" s="67"/>
    </row>
    <row r="31" spans="2:8" ht="20.100000000000001" customHeight="1" x14ac:dyDescent="0.25">
      <c r="B31" s="97" t="s">
        <v>4</v>
      </c>
      <c r="C31" s="97"/>
      <c r="D31" s="97"/>
      <c r="E31" s="97"/>
      <c r="F31" s="27">
        <f>SUM(F28:F30)</f>
        <v>502009997.44999999</v>
      </c>
      <c r="G31" s="28">
        <f>SUM(G28:G30)</f>
        <v>1</v>
      </c>
      <c r="H31" s="67"/>
    </row>
    <row r="32" spans="2:8" ht="20.100000000000001" customHeight="1" x14ac:dyDescent="0.25">
      <c r="H32" s="67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sheetProtection algorithmName="SHA-512" hashValue="+YbtNZyDm+6VCn5Vukz41uW6zdQ9yT9ImvoPA/X0UzlHxFLaAgWjcuiGIP5spID8uol4pkhXkHQv+v8llw2Kug==" saltValue="+A/MTtLuzebEuKnznLbtrQ==" spinCount="100000" sheet="1" objects="1" scenarios="1"/>
  <mergeCells count="18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1:E31"/>
    <mergeCell ref="B22:E22"/>
    <mergeCell ref="B25:F25"/>
    <mergeCell ref="B28:E28"/>
    <mergeCell ref="B29:E29"/>
    <mergeCell ref="B30:E30"/>
  </mergeCells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0CE8-FC8A-48E8-8EED-5B77CF72599A}">
  <dimension ref="B2:H53"/>
  <sheetViews>
    <sheetView topLeftCell="A31" workbookViewId="0">
      <selection activeCell="F30" sqref="F30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44500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1.0282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432692902.80000001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420795253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626543843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74">
        <f>'31.08.21'!F12+F16</f>
        <v>205748590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48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85">
        <v>23510672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86">
        <v>0</v>
      </c>
    </row>
    <row r="17" spans="2:8" ht="20.100000000000001" customHeight="1" x14ac:dyDescent="0.25">
      <c r="B17" s="99" t="s">
        <v>27</v>
      </c>
      <c r="C17" s="99"/>
      <c r="D17" s="99"/>
      <c r="E17" s="99"/>
      <c r="F17" s="86">
        <f>F15-F16</f>
        <v>23510672</v>
      </c>
    </row>
    <row r="18" spans="2:8" ht="20.100000000000001" customHeight="1" x14ac:dyDescent="0.25">
      <c r="B18" s="99" t="s">
        <v>2</v>
      </c>
      <c r="C18" s="99"/>
      <c r="D18" s="99"/>
      <c r="E18" s="99"/>
      <c r="F18" s="87">
        <f>F15*'30.9.2021'!F8</f>
        <v>24121949.471999999</v>
      </c>
    </row>
    <row r="19" spans="2:8" ht="20.100000000000001" customHeight="1" x14ac:dyDescent="0.25">
      <c r="B19" s="99" t="s">
        <v>3</v>
      </c>
      <c r="C19" s="99"/>
      <c r="D19" s="99"/>
      <c r="E19" s="99"/>
      <c r="F19" s="88">
        <f>F16*'31.5.2021'!F8</f>
        <v>0</v>
      </c>
    </row>
    <row r="20" spans="2:8" ht="20.100000000000001" customHeight="1" x14ac:dyDescent="0.25">
      <c r="B20" s="99" t="s">
        <v>6</v>
      </c>
      <c r="C20" s="99"/>
      <c r="D20" s="99"/>
      <c r="E20" s="99"/>
      <c r="F20" s="87">
        <f>F18-F19</f>
        <v>24121949.471999999</v>
      </c>
    </row>
    <row r="21" spans="2:8" ht="20.100000000000001" customHeight="1" x14ac:dyDescent="0.25">
      <c r="B21" s="99" t="s">
        <v>21</v>
      </c>
      <c r="C21" s="99"/>
      <c r="D21" s="99"/>
      <c r="E21" s="99"/>
      <c r="F21" s="87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87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2" t="s">
        <v>5</v>
      </c>
      <c r="C28" s="102"/>
      <c r="D28" s="102"/>
      <c r="E28" s="102"/>
      <c r="F28" s="76">
        <v>196885919.33000001</v>
      </c>
      <c r="G28" s="89">
        <f>F28/F$32</f>
        <v>0.35022419752001444</v>
      </c>
      <c r="H28" s="67"/>
    </row>
    <row r="29" spans="2:8" ht="20.100000000000001" customHeight="1" x14ac:dyDescent="0.25">
      <c r="B29" s="102" t="s">
        <v>8</v>
      </c>
      <c r="C29" s="102"/>
      <c r="D29" s="102"/>
      <c r="E29" s="102"/>
      <c r="F29" s="76">
        <v>120089157.95</v>
      </c>
      <c r="G29" s="89">
        <f t="shared" ref="G29:G30" si="0">F29/F$32</f>
        <v>0.21361674373168091</v>
      </c>
      <c r="H29" s="67"/>
    </row>
    <row r="30" spans="2:8" ht="20.100000000000001" customHeight="1" x14ac:dyDescent="0.25">
      <c r="B30" s="102" t="s">
        <v>7</v>
      </c>
      <c r="C30" s="102"/>
      <c r="D30" s="102"/>
      <c r="E30" s="102"/>
      <c r="F30" s="76">
        <v>245078090.18000001</v>
      </c>
      <c r="G30" s="89">
        <f t="shared" si="0"/>
        <v>0.4359492936575366</v>
      </c>
      <c r="H30" s="67"/>
    </row>
    <row r="31" spans="2:8" ht="20.100000000000001" customHeight="1" x14ac:dyDescent="0.25">
      <c r="B31" s="103" t="s">
        <v>9</v>
      </c>
      <c r="C31" s="104"/>
      <c r="D31" s="104"/>
      <c r="E31" s="105"/>
      <c r="F31" s="76">
        <v>117923.87</v>
      </c>
      <c r="G31" s="90">
        <f>F31/F$32</f>
        <v>2.097650907680301E-4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562171091.33000004</v>
      </c>
      <c r="G32" s="28">
        <f>SUM(G28:G31)</f>
        <v>1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YC8rBmVS6J1gXDu7mGvvY3H/cx9RLWHVbU/+a2I5ZOtLaKamk/WmdwubN3ojtkYr1X/Xn+mIzzdDjGlEmDO1yA==" saltValue="LJ85euGmKjMGnJGBpPzOzg==" spinCount="100000" sheet="1" objects="1" scenarios="1"/>
  <mergeCells count="19">
    <mergeCell ref="B32:E32"/>
    <mergeCell ref="B31:E31"/>
    <mergeCell ref="B16:E16"/>
    <mergeCell ref="B17:E17"/>
    <mergeCell ref="B18:E18"/>
    <mergeCell ref="B19:E19"/>
    <mergeCell ref="B20:E20"/>
    <mergeCell ref="B21:E21"/>
    <mergeCell ref="B22:E22"/>
    <mergeCell ref="B25:F25"/>
    <mergeCell ref="B28:E28"/>
    <mergeCell ref="B29:E29"/>
    <mergeCell ref="B30:E30"/>
    <mergeCell ref="B15:E15"/>
    <mergeCell ref="B8:E8"/>
    <mergeCell ref="B9:E9"/>
    <mergeCell ref="B10:E10"/>
    <mergeCell ref="B11:E11"/>
    <mergeCell ref="B12:E12"/>
  </mergeCells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75EF-F18D-4E8A-8A08-4F77570BB175}">
  <dimension ref="B2:H53"/>
  <sheetViews>
    <sheetView workbookViewId="0">
      <selection activeCell="H44" sqref="H44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9" width="8.85546875" style="50"/>
    <col min="10" max="10" width="11" style="50" bestFit="1" customWidth="1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44530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1.0427</v>
      </c>
    </row>
    <row r="9" spans="2:8" ht="20.100000000000001" customHeight="1" x14ac:dyDescent="0.25">
      <c r="B9" s="101" t="s">
        <v>10</v>
      </c>
      <c r="C9" s="101"/>
      <c r="D9" s="101"/>
      <c r="E9" s="101"/>
      <c r="F9" s="73">
        <v>472925479.98000002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453541105</v>
      </c>
      <c r="G10" s="61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659589695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74">
        <f>'31.08.21'!F12+F16</f>
        <v>206048590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49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85">
        <v>33049066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86">
        <v>300000</v>
      </c>
    </row>
    <row r="17" spans="2:8" ht="20.100000000000001" customHeight="1" x14ac:dyDescent="0.25">
      <c r="B17" s="99" t="s">
        <v>27</v>
      </c>
      <c r="C17" s="99"/>
      <c r="D17" s="99"/>
      <c r="E17" s="99"/>
      <c r="F17" s="86">
        <f>F15-F16</f>
        <v>32749066</v>
      </c>
    </row>
    <row r="18" spans="2:8" ht="20.100000000000001" customHeight="1" x14ac:dyDescent="0.25">
      <c r="B18" s="99" t="s">
        <v>2</v>
      </c>
      <c r="C18" s="99"/>
      <c r="D18" s="99"/>
      <c r="E18" s="99"/>
      <c r="F18" s="87">
        <f>F15*'31.10.2021'!F8</f>
        <v>33981049.661200002</v>
      </c>
    </row>
    <row r="19" spans="2:8" ht="20.100000000000001" customHeight="1" x14ac:dyDescent="0.25">
      <c r="B19" s="99" t="s">
        <v>3</v>
      </c>
      <c r="C19" s="99"/>
      <c r="D19" s="99"/>
      <c r="E19" s="99"/>
      <c r="F19" s="88">
        <f>F16*'31.10.2021'!F8</f>
        <v>308460</v>
      </c>
    </row>
    <row r="20" spans="2:8" ht="20.100000000000001" customHeight="1" x14ac:dyDescent="0.25">
      <c r="B20" s="99" t="s">
        <v>6</v>
      </c>
      <c r="C20" s="99"/>
      <c r="D20" s="99"/>
      <c r="E20" s="99"/>
      <c r="F20" s="87">
        <f>F18-F19</f>
        <v>33672589.661200002</v>
      </c>
    </row>
    <row r="21" spans="2:8" ht="20.100000000000001" customHeight="1" x14ac:dyDescent="0.25">
      <c r="B21" s="99" t="s">
        <v>21</v>
      </c>
      <c r="C21" s="99"/>
      <c r="D21" s="99"/>
      <c r="E21" s="99"/>
      <c r="F21" s="87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87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2" t="s">
        <v>5</v>
      </c>
      <c r="C28" s="102"/>
      <c r="D28" s="102"/>
      <c r="E28" s="102"/>
      <c r="F28" s="76">
        <v>229144399.94999999</v>
      </c>
      <c r="G28" s="89">
        <f>F28/F$32</f>
        <v>0.38195214892424595</v>
      </c>
      <c r="H28" s="67"/>
    </row>
    <row r="29" spans="2:8" ht="20.100000000000001" customHeight="1" x14ac:dyDescent="0.25">
      <c r="B29" s="102" t="s">
        <v>8</v>
      </c>
      <c r="C29" s="102"/>
      <c r="D29" s="102"/>
      <c r="E29" s="102"/>
      <c r="F29" s="76">
        <v>119800874.31999999</v>
      </c>
      <c r="G29" s="89">
        <f t="shared" ref="G29:G30" si="0">F29/F$32</f>
        <v>0.19969155431907606</v>
      </c>
      <c r="H29" s="67"/>
    </row>
    <row r="30" spans="2:8" ht="20.100000000000001" customHeight="1" x14ac:dyDescent="0.25">
      <c r="B30" s="102" t="s">
        <v>7</v>
      </c>
      <c r="C30" s="102"/>
      <c r="D30" s="102"/>
      <c r="E30" s="102"/>
      <c r="F30" s="76">
        <v>249736119.09999999</v>
      </c>
      <c r="G30" s="89">
        <f t="shared" si="0"/>
        <v>0.41627570813452225</v>
      </c>
      <c r="H30" s="67"/>
    </row>
    <row r="31" spans="2:8" ht="20.100000000000001" customHeight="1" x14ac:dyDescent="0.25">
      <c r="B31" s="103" t="s">
        <v>9</v>
      </c>
      <c r="C31" s="104"/>
      <c r="D31" s="104"/>
      <c r="E31" s="105"/>
      <c r="F31" s="76">
        <v>1248206.7</v>
      </c>
      <c r="G31" s="90">
        <f>F31/F$32</f>
        <v>2.0805886221555974E-3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599929600.07000005</v>
      </c>
      <c r="G32" s="28">
        <f>SUM(G28:G31)</f>
        <v>0.99999999999999978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o2pDy85Hz2igTY8Hyp853tsjgDDhKwmkJXdXrATS2SYAARIMCpwZb3dwyqWkg/sWKolxA23aYbIADnbbY12Q5A==" saltValue="QTouqcFBFIaFLXnJXBFTe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424F9-A33D-4F7A-A42C-4901EF8C6FCB}">
  <dimension ref="B2:I69"/>
  <sheetViews>
    <sheetView workbookViewId="0">
      <selection activeCell="J11" sqref="J11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16384" width="8.85546875" style="50"/>
  </cols>
  <sheetData>
    <row r="2" spans="2:7" ht="18.75" x14ac:dyDescent="0.3">
      <c r="B2" s="49"/>
      <c r="D2" s="49"/>
      <c r="E2" s="49" t="s">
        <v>50</v>
      </c>
    </row>
    <row r="4" spans="2:7" ht="20.100000000000001" customHeight="1" x14ac:dyDescent="0.25">
      <c r="B4" s="51"/>
      <c r="C4" s="52"/>
      <c r="D4" s="51"/>
      <c r="E4" s="51" t="s">
        <v>14</v>
      </c>
      <c r="F4" s="52"/>
    </row>
    <row r="5" spans="2:7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7" ht="20.100000000000001" customHeight="1" x14ac:dyDescent="0.25">
      <c r="B6" s="53"/>
      <c r="C6" s="57"/>
      <c r="D6" s="53"/>
      <c r="E6" s="55" t="s">
        <v>17</v>
      </c>
      <c r="F6" s="58">
        <v>44561</v>
      </c>
    </row>
    <row r="7" spans="2:7" ht="20.100000000000001" customHeight="1" x14ac:dyDescent="0.25">
      <c r="B7" s="59"/>
      <c r="C7" s="60"/>
      <c r="D7" s="52"/>
      <c r="E7" s="60"/>
      <c r="F7" s="60"/>
    </row>
    <row r="8" spans="2:7" ht="20.100000000000001" customHeight="1" x14ac:dyDescent="0.25">
      <c r="B8" s="101" t="s">
        <v>0</v>
      </c>
      <c r="C8" s="101"/>
      <c r="D8" s="101"/>
      <c r="E8" s="101"/>
      <c r="F8" s="72">
        <v>1.0544</v>
      </c>
    </row>
    <row r="9" spans="2:7" ht="20.100000000000001" customHeight="1" x14ac:dyDescent="0.25">
      <c r="B9" s="91"/>
      <c r="C9" s="91"/>
      <c r="D9" s="91"/>
      <c r="E9" s="91"/>
    </row>
    <row r="10" spans="2:7" ht="20.100000000000001" customHeight="1" x14ac:dyDescent="0.25">
      <c r="B10" s="70" t="s">
        <v>23</v>
      </c>
      <c r="C10" s="64"/>
      <c r="D10" s="64"/>
      <c r="E10" s="64"/>
      <c r="G10" s="71"/>
    </row>
    <row r="11" spans="2:7" ht="20.100000000000001" customHeight="1" x14ac:dyDescent="0.25">
      <c r="B11" s="102" t="s">
        <v>5</v>
      </c>
      <c r="C11" s="102"/>
      <c r="D11" s="102"/>
      <c r="E11" s="102"/>
      <c r="F11" s="76">
        <v>238808520.18000001</v>
      </c>
      <c r="G11" s="92">
        <f>F11/F$15</f>
        <v>0.38853206605848595</v>
      </c>
    </row>
    <row r="12" spans="2:7" ht="20.100000000000001" customHeight="1" x14ac:dyDescent="0.25">
      <c r="B12" s="102" t="s">
        <v>8</v>
      </c>
      <c r="C12" s="102"/>
      <c r="D12" s="102"/>
      <c r="E12" s="102"/>
      <c r="F12" s="76">
        <v>117200625.39</v>
      </c>
      <c r="G12" s="92">
        <f>F12/F$15</f>
        <v>0.19068080607760896</v>
      </c>
    </row>
    <row r="13" spans="2:7" ht="20.100000000000001" customHeight="1" x14ac:dyDescent="0.25">
      <c r="B13" s="102" t="s">
        <v>7</v>
      </c>
      <c r="C13" s="102"/>
      <c r="D13" s="102"/>
      <c r="E13" s="102"/>
      <c r="F13" s="76">
        <v>249912584.31999999</v>
      </c>
      <c r="G13" s="92">
        <f t="shared" ref="G13:G15" si="0">F13/F$15</f>
        <v>0.40659794150844175</v>
      </c>
    </row>
    <row r="14" spans="2:7" ht="20.100000000000001" customHeight="1" x14ac:dyDescent="0.25">
      <c r="B14" s="106" t="s">
        <v>9</v>
      </c>
      <c r="C14" s="107"/>
      <c r="D14" s="107"/>
      <c r="E14" s="108"/>
      <c r="F14" s="76">
        <v>8721284.2699999996</v>
      </c>
      <c r="G14" s="92">
        <f t="shared" si="0"/>
        <v>1.418918635546345E-2</v>
      </c>
    </row>
    <row r="15" spans="2:7" ht="20.100000000000001" customHeight="1" x14ac:dyDescent="0.25">
      <c r="B15" s="97" t="s">
        <v>4</v>
      </c>
      <c r="C15" s="97"/>
      <c r="D15" s="97"/>
      <c r="E15" s="97"/>
      <c r="F15" s="93">
        <f>SUM(F11:F14)</f>
        <v>614643014.15999997</v>
      </c>
      <c r="G15" s="94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4"/>
      <c r="C31" s="64"/>
      <c r="D31" s="64"/>
      <c r="E31" s="64"/>
      <c r="F31" s="64"/>
    </row>
    <row r="32" spans="2:6" ht="20.100000000000001" customHeight="1" x14ac:dyDescent="0.25">
      <c r="B32" s="64"/>
      <c r="C32" s="64"/>
      <c r="D32" s="64"/>
      <c r="E32" s="64"/>
      <c r="F32" s="64"/>
    </row>
    <row r="33" spans="2:9" ht="20.100000000000001" customHeight="1" x14ac:dyDescent="0.25">
      <c r="B33" s="64"/>
      <c r="C33" s="64"/>
      <c r="D33" s="64"/>
      <c r="E33" s="64"/>
      <c r="F33" s="64"/>
    </row>
    <row r="34" spans="2:9" ht="20.100000000000001" customHeight="1" x14ac:dyDescent="0.25">
      <c r="B34" s="64"/>
      <c r="C34" s="64"/>
      <c r="D34" s="64"/>
      <c r="E34" s="64"/>
      <c r="F34" s="64"/>
    </row>
    <row r="35" spans="2:9" ht="20.100000000000001" customHeight="1" x14ac:dyDescent="0.25">
      <c r="B35" s="64"/>
      <c r="C35" s="64"/>
      <c r="D35" s="64"/>
      <c r="E35" s="64"/>
      <c r="F35" s="64"/>
    </row>
    <row r="36" spans="2:9" ht="20.100000000000001" customHeight="1" x14ac:dyDescent="0.25">
      <c r="B36" s="64"/>
      <c r="C36" s="64"/>
      <c r="D36" s="64"/>
      <c r="E36" s="64"/>
      <c r="F36" s="64"/>
    </row>
    <row r="37" spans="2:9" ht="20.100000000000001" customHeight="1" x14ac:dyDescent="0.25">
      <c r="B37" s="64"/>
      <c r="C37" s="64"/>
      <c r="D37" s="64"/>
      <c r="E37" s="64"/>
      <c r="F37" s="64"/>
    </row>
    <row r="38" spans="2:9" ht="20.100000000000001" customHeight="1" x14ac:dyDescent="0.25">
      <c r="B38" s="64"/>
      <c r="C38" s="64"/>
      <c r="D38" s="64"/>
      <c r="E38" s="64"/>
      <c r="F38" s="64"/>
    </row>
    <row r="39" spans="2:9" ht="20.100000000000001" customHeight="1" x14ac:dyDescent="0.25">
      <c r="B39" s="64"/>
      <c r="C39" s="64"/>
      <c r="D39" s="64"/>
      <c r="E39" s="64"/>
      <c r="F39" s="64"/>
    </row>
    <row r="40" spans="2:9" ht="20.100000000000001" customHeight="1" x14ac:dyDescent="0.25">
      <c r="B40" s="64"/>
      <c r="C40" s="64"/>
      <c r="D40" s="64"/>
      <c r="E40" s="64"/>
      <c r="F40" s="64"/>
    </row>
    <row r="41" spans="2:9" ht="20.100000000000001" customHeight="1" x14ac:dyDescent="0.25"/>
    <row r="42" spans="2:9" ht="20.100000000000001" customHeight="1" x14ac:dyDescent="0.25">
      <c r="G42" s="64"/>
      <c r="H42" s="64"/>
      <c r="I42" s="64"/>
    </row>
    <row r="43" spans="2:9" ht="20.100000000000001" customHeight="1" x14ac:dyDescent="0.25">
      <c r="G43" s="64"/>
      <c r="H43" s="64"/>
      <c r="I43" s="64"/>
    </row>
    <row r="44" spans="2:9" ht="20.100000000000001" customHeight="1" x14ac:dyDescent="0.25">
      <c r="G44" s="64"/>
      <c r="H44" s="64"/>
      <c r="I44" s="64"/>
    </row>
    <row r="45" spans="2:9" ht="20.100000000000001" customHeight="1" x14ac:dyDescent="0.25">
      <c r="G45" s="64"/>
      <c r="H45" s="64"/>
      <c r="I45" s="64"/>
    </row>
    <row r="46" spans="2:9" ht="20.100000000000001" customHeight="1" x14ac:dyDescent="0.25">
      <c r="B46" s="64"/>
      <c r="C46" s="64"/>
      <c r="D46" s="64"/>
      <c r="E46" s="64"/>
      <c r="F46" s="64"/>
      <c r="G46" s="64"/>
      <c r="H46" s="64"/>
      <c r="I46" s="64"/>
    </row>
    <row r="47" spans="2:9" ht="20.100000000000001" customHeight="1" x14ac:dyDescent="0.25">
      <c r="B47" s="64"/>
      <c r="C47" s="64"/>
      <c r="D47" s="64"/>
      <c r="E47" s="64"/>
      <c r="F47" s="64"/>
      <c r="G47" s="64"/>
      <c r="H47" s="64"/>
      <c r="I47" s="64"/>
    </row>
    <row r="48" spans="2:9" ht="20.100000000000001" customHeight="1" x14ac:dyDescent="0.25">
      <c r="B48" s="64"/>
      <c r="C48" s="64"/>
      <c r="D48" s="64"/>
      <c r="E48" s="64"/>
      <c r="F48" s="64"/>
      <c r="G48" s="64"/>
      <c r="H48" s="64"/>
      <c r="I48" s="64"/>
    </row>
    <row r="49" spans="2:9" ht="20.100000000000001" customHeight="1" x14ac:dyDescent="0.25">
      <c r="B49" s="64"/>
      <c r="C49" s="64"/>
      <c r="D49" s="64"/>
      <c r="E49" s="64"/>
      <c r="F49" s="64"/>
      <c r="G49" s="64"/>
      <c r="H49" s="64"/>
      <c r="I49" s="64"/>
    </row>
    <row r="50" spans="2:9" ht="20.100000000000001" customHeight="1" x14ac:dyDescent="0.25">
      <c r="B50" s="64"/>
      <c r="C50" s="64"/>
      <c r="D50" s="64"/>
      <c r="E50" s="64"/>
      <c r="F50" s="64"/>
      <c r="G50" s="64"/>
      <c r="H50" s="64"/>
      <c r="I50" s="64"/>
    </row>
    <row r="51" spans="2:9" ht="20.100000000000001" customHeight="1" x14ac:dyDescent="0.25">
      <c r="B51" s="64"/>
      <c r="C51" s="64"/>
      <c r="D51" s="64"/>
      <c r="E51" s="64"/>
      <c r="F51" s="64"/>
      <c r="G51" s="64"/>
      <c r="H51" s="64"/>
      <c r="I51" s="64"/>
    </row>
    <row r="52" spans="2:9" ht="20.100000000000001" customHeight="1" x14ac:dyDescent="0.25">
      <c r="B52" s="64"/>
      <c r="C52" s="64"/>
      <c r="D52" s="64"/>
      <c r="E52" s="64"/>
      <c r="F52" s="64"/>
      <c r="G52" s="64"/>
      <c r="H52" s="64"/>
      <c r="I52" s="64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UEdeXcU2JmeQMrhmvffaj+dDAenC/Yr2tk+xeayWxPKsYI83X2a1HiWc+5RgdCDkVkdgadH4+KgmJX9m+9w7qQ==" saltValue="QXJT2XV2a6ICgrt2sC0KFA==" spinCount="100000" sheet="1" objects="1" scenarios="1"/>
  <mergeCells count="6">
    <mergeCell ref="B14:E14"/>
    <mergeCell ref="B15:E15"/>
    <mergeCell ref="B8:E8"/>
    <mergeCell ref="B11:E11"/>
    <mergeCell ref="B12:E12"/>
    <mergeCell ref="B13:E13"/>
  </mergeCells>
  <phoneticPr fontId="19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80752-78DC-7145-A560-F7346BBE75D4}">
  <dimension ref="B2:I69"/>
  <sheetViews>
    <sheetView workbookViewId="0">
      <selection activeCell="F14" sqref="F14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16384" width="8.85546875" style="50"/>
  </cols>
  <sheetData>
    <row r="2" spans="2:7" ht="18.75" x14ac:dyDescent="0.3">
      <c r="B2" s="49"/>
      <c r="D2" s="49"/>
      <c r="E2" s="49" t="s">
        <v>50</v>
      </c>
    </row>
    <row r="4" spans="2:7" ht="20.100000000000001" customHeight="1" x14ac:dyDescent="0.25">
      <c r="B4" s="51"/>
      <c r="C4" s="52"/>
      <c r="D4" s="51"/>
      <c r="E4" s="51" t="s">
        <v>14</v>
      </c>
      <c r="F4" s="52"/>
    </row>
    <row r="5" spans="2:7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7" ht="20.100000000000001" customHeight="1" x14ac:dyDescent="0.25">
      <c r="B6" s="53"/>
      <c r="C6" s="57"/>
      <c r="D6" s="53"/>
      <c r="E6" s="55" t="s">
        <v>17</v>
      </c>
      <c r="F6" s="58">
        <v>44592</v>
      </c>
    </row>
    <row r="7" spans="2:7" ht="20.100000000000001" customHeight="1" x14ac:dyDescent="0.25">
      <c r="B7" s="59"/>
      <c r="C7" s="60"/>
      <c r="D7" s="52"/>
      <c r="E7" s="60"/>
      <c r="F7" s="60"/>
    </row>
    <row r="8" spans="2:7" ht="20.100000000000001" customHeight="1" x14ac:dyDescent="0.25">
      <c r="B8" s="101" t="s">
        <v>0</v>
      </c>
      <c r="C8" s="101"/>
      <c r="D8" s="101"/>
      <c r="E8" s="101"/>
      <c r="F8" s="16">
        <v>1.0605</v>
      </c>
    </row>
    <row r="9" spans="2:7" ht="20.100000000000001" customHeight="1" x14ac:dyDescent="0.25">
      <c r="B9" s="91"/>
      <c r="C9" s="91"/>
      <c r="D9" s="91"/>
      <c r="E9" s="91"/>
    </row>
    <row r="10" spans="2:7" ht="20.100000000000001" customHeight="1" x14ac:dyDescent="0.25">
      <c r="B10" s="70" t="s">
        <v>23</v>
      </c>
      <c r="C10" s="64"/>
      <c r="D10" s="64"/>
      <c r="E10" s="64"/>
      <c r="G10" s="71"/>
    </row>
    <row r="11" spans="2:7" ht="20.100000000000001" customHeight="1" x14ac:dyDescent="0.25">
      <c r="B11" s="102" t="s">
        <v>5</v>
      </c>
      <c r="C11" s="102"/>
      <c r="D11" s="102"/>
      <c r="E11" s="102"/>
      <c r="F11" s="25">
        <v>232586329.25999999</v>
      </c>
      <c r="G11" s="92">
        <f>F11/F$15</f>
        <v>0.37936368039594465</v>
      </c>
    </row>
    <row r="12" spans="2:7" ht="20.100000000000001" customHeight="1" x14ac:dyDescent="0.25">
      <c r="B12" s="102" t="s">
        <v>8</v>
      </c>
      <c r="C12" s="102"/>
      <c r="D12" s="102"/>
      <c r="E12" s="102"/>
      <c r="F12" s="25">
        <v>115366321.17</v>
      </c>
      <c r="G12" s="92">
        <f>F12/F$15</f>
        <v>0.18817009723674499</v>
      </c>
    </row>
    <row r="13" spans="2:7" ht="20.100000000000001" customHeight="1" x14ac:dyDescent="0.25">
      <c r="B13" s="102" t="s">
        <v>7</v>
      </c>
      <c r="C13" s="102"/>
      <c r="D13" s="102"/>
      <c r="E13" s="102"/>
      <c r="F13" s="25">
        <v>247790300.18000001</v>
      </c>
      <c r="G13" s="92">
        <f t="shared" ref="G13:G15" si="0">F13/F$15</f>
        <v>0.40416236217227752</v>
      </c>
    </row>
    <row r="14" spans="2:7" ht="20.100000000000001" customHeight="1" x14ac:dyDescent="0.25">
      <c r="B14" s="106" t="s">
        <v>9</v>
      </c>
      <c r="C14" s="107"/>
      <c r="D14" s="107"/>
      <c r="E14" s="108"/>
      <c r="F14" s="25">
        <v>17352981.550000001</v>
      </c>
      <c r="G14" s="92">
        <f t="shared" si="0"/>
        <v>2.8303860195032879E-2</v>
      </c>
    </row>
    <row r="15" spans="2:7" ht="20.100000000000001" customHeight="1" x14ac:dyDescent="0.25">
      <c r="B15" s="97" t="s">
        <v>4</v>
      </c>
      <c r="C15" s="97"/>
      <c r="D15" s="97"/>
      <c r="E15" s="97"/>
      <c r="F15" s="93">
        <f>SUM(F11:F14)</f>
        <v>613095932.15999997</v>
      </c>
      <c r="G15" s="94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4"/>
      <c r="C31" s="64"/>
      <c r="D31" s="64"/>
      <c r="E31" s="64"/>
      <c r="F31" s="64"/>
    </row>
    <row r="32" spans="2:6" ht="20.100000000000001" customHeight="1" x14ac:dyDescent="0.25">
      <c r="B32" s="64"/>
      <c r="C32" s="64"/>
      <c r="D32" s="64"/>
      <c r="E32" s="64"/>
      <c r="F32" s="64"/>
    </row>
    <row r="33" spans="2:9" ht="20.100000000000001" customHeight="1" x14ac:dyDescent="0.25">
      <c r="B33" s="64"/>
      <c r="C33" s="64"/>
      <c r="D33" s="64"/>
      <c r="E33" s="64"/>
      <c r="F33" s="64"/>
    </row>
    <row r="34" spans="2:9" ht="20.100000000000001" customHeight="1" x14ac:dyDescent="0.25">
      <c r="B34" s="64"/>
      <c r="C34" s="64"/>
      <c r="D34" s="64"/>
      <c r="E34" s="64"/>
      <c r="F34" s="64"/>
    </row>
    <row r="35" spans="2:9" ht="20.100000000000001" customHeight="1" x14ac:dyDescent="0.25">
      <c r="B35" s="64"/>
      <c r="C35" s="64"/>
      <c r="D35" s="64"/>
      <c r="E35" s="64"/>
      <c r="F35" s="64"/>
    </row>
    <row r="36" spans="2:9" ht="20.100000000000001" customHeight="1" x14ac:dyDescent="0.25">
      <c r="B36" s="64"/>
      <c r="C36" s="64"/>
      <c r="D36" s="64"/>
      <c r="E36" s="64"/>
      <c r="F36" s="64"/>
    </row>
    <row r="37" spans="2:9" ht="20.100000000000001" customHeight="1" x14ac:dyDescent="0.25">
      <c r="B37" s="64"/>
      <c r="C37" s="64"/>
      <c r="D37" s="64"/>
      <c r="E37" s="64"/>
      <c r="F37" s="64"/>
    </row>
    <row r="38" spans="2:9" ht="20.100000000000001" customHeight="1" x14ac:dyDescent="0.25">
      <c r="B38" s="64"/>
      <c r="C38" s="64"/>
      <c r="D38" s="64"/>
      <c r="E38" s="64"/>
      <c r="F38" s="64"/>
    </row>
    <row r="39" spans="2:9" ht="20.100000000000001" customHeight="1" x14ac:dyDescent="0.25">
      <c r="B39" s="64"/>
      <c r="C39" s="64"/>
      <c r="D39" s="64"/>
      <c r="E39" s="64"/>
      <c r="F39" s="64"/>
    </row>
    <row r="40" spans="2:9" ht="20.100000000000001" customHeight="1" x14ac:dyDescent="0.25">
      <c r="B40" s="64"/>
      <c r="C40" s="64"/>
      <c r="D40" s="64"/>
      <c r="E40" s="64"/>
      <c r="F40" s="64"/>
    </row>
    <row r="41" spans="2:9" ht="20.100000000000001" customHeight="1" x14ac:dyDescent="0.25"/>
    <row r="42" spans="2:9" ht="20.100000000000001" customHeight="1" x14ac:dyDescent="0.25">
      <c r="G42" s="64"/>
      <c r="H42" s="64"/>
      <c r="I42" s="64"/>
    </row>
    <row r="43" spans="2:9" ht="20.100000000000001" customHeight="1" x14ac:dyDescent="0.25">
      <c r="G43" s="64"/>
      <c r="H43" s="64"/>
      <c r="I43" s="64"/>
    </row>
    <row r="44" spans="2:9" ht="20.100000000000001" customHeight="1" x14ac:dyDescent="0.25">
      <c r="G44" s="64"/>
      <c r="H44" s="64"/>
      <c r="I44" s="64"/>
    </row>
    <row r="45" spans="2:9" ht="20.100000000000001" customHeight="1" x14ac:dyDescent="0.25">
      <c r="G45" s="64"/>
      <c r="H45" s="64"/>
      <c r="I45" s="64"/>
    </row>
    <row r="46" spans="2:9" ht="20.100000000000001" customHeight="1" x14ac:dyDescent="0.25">
      <c r="B46" s="64"/>
      <c r="C46" s="64"/>
      <c r="D46" s="64"/>
      <c r="E46" s="64"/>
      <c r="F46" s="64"/>
      <c r="G46" s="64"/>
      <c r="H46" s="64"/>
      <c r="I46" s="64"/>
    </row>
    <row r="47" spans="2:9" ht="20.100000000000001" customHeight="1" x14ac:dyDescent="0.25">
      <c r="B47" s="64"/>
      <c r="C47" s="64"/>
      <c r="D47" s="64"/>
      <c r="E47" s="64"/>
      <c r="F47" s="64"/>
      <c r="G47" s="64"/>
      <c r="H47" s="64"/>
      <c r="I47" s="64"/>
    </row>
    <row r="48" spans="2:9" ht="20.100000000000001" customHeight="1" x14ac:dyDescent="0.25">
      <c r="B48" s="64"/>
      <c r="C48" s="64"/>
      <c r="D48" s="64"/>
      <c r="E48" s="64"/>
      <c r="F48" s="64"/>
      <c r="G48" s="64"/>
      <c r="H48" s="64"/>
      <c r="I48" s="64"/>
    </row>
    <row r="49" spans="2:9" ht="20.100000000000001" customHeight="1" x14ac:dyDescent="0.25">
      <c r="B49" s="64"/>
      <c r="C49" s="64"/>
      <c r="D49" s="64"/>
      <c r="E49" s="64"/>
      <c r="F49" s="64"/>
      <c r="G49" s="64"/>
      <c r="H49" s="64"/>
      <c r="I49" s="64"/>
    </row>
    <row r="50" spans="2:9" ht="20.100000000000001" customHeight="1" x14ac:dyDescent="0.25">
      <c r="B50" s="64"/>
      <c r="C50" s="64"/>
      <c r="D50" s="64"/>
      <c r="E50" s="64"/>
      <c r="F50" s="64"/>
      <c r="G50" s="64"/>
      <c r="H50" s="64"/>
      <c r="I50" s="64"/>
    </row>
    <row r="51" spans="2:9" ht="20.100000000000001" customHeight="1" x14ac:dyDescent="0.25">
      <c r="B51" s="64"/>
      <c r="C51" s="64"/>
      <c r="D51" s="64"/>
      <c r="E51" s="64"/>
      <c r="F51" s="64"/>
      <c r="G51" s="64"/>
      <c r="H51" s="64"/>
      <c r="I51" s="64"/>
    </row>
    <row r="52" spans="2:9" ht="20.100000000000001" customHeight="1" x14ac:dyDescent="0.25">
      <c r="B52" s="64"/>
      <c r="C52" s="64"/>
      <c r="D52" s="64"/>
      <c r="E52" s="64"/>
      <c r="F52" s="64"/>
      <c r="G52" s="64"/>
      <c r="H52" s="64"/>
      <c r="I52" s="64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Hatoc14s+/gLNzIeKg6joB6Qsx6DaRHzk2gpLqrTamh7wMpYPAX84JpBeDnGykUGeVqitwwrC2Lj/hR+ZJlH5A==" saltValue="BZHFe1Z3uWkor9nEDqqBag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B6AE-636B-42A2-8C53-67A4F389B5E4}">
  <dimension ref="B2:I69"/>
  <sheetViews>
    <sheetView workbookViewId="0">
      <selection activeCell="F14" sqref="F14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16384" width="8.85546875" style="50"/>
  </cols>
  <sheetData>
    <row r="2" spans="2:7" ht="18.75" x14ac:dyDescent="0.3">
      <c r="B2" s="49"/>
      <c r="D2" s="49"/>
      <c r="E2" s="49" t="s">
        <v>50</v>
      </c>
    </row>
    <row r="4" spans="2:7" ht="20.100000000000001" customHeight="1" x14ac:dyDescent="0.25">
      <c r="B4" s="51"/>
      <c r="C4" s="52"/>
      <c r="D4" s="51"/>
      <c r="E4" s="51" t="s">
        <v>14</v>
      </c>
      <c r="F4" s="52"/>
    </row>
    <row r="5" spans="2:7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7" ht="20.100000000000001" customHeight="1" x14ac:dyDescent="0.25">
      <c r="B6" s="53"/>
      <c r="C6" s="57"/>
      <c r="D6" s="53"/>
      <c r="E6" s="55" t="s">
        <v>17</v>
      </c>
      <c r="F6" s="58">
        <v>44620</v>
      </c>
    </row>
    <row r="7" spans="2:7" ht="20.100000000000001" customHeight="1" x14ac:dyDescent="0.25">
      <c r="B7" s="59"/>
      <c r="C7" s="60"/>
      <c r="D7" s="52"/>
      <c r="E7" s="60"/>
      <c r="F7" s="60"/>
    </row>
    <row r="8" spans="2:7" ht="20.100000000000001" customHeight="1" x14ac:dyDescent="0.25">
      <c r="B8" s="101" t="s">
        <v>0</v>
      </c>
      <c r="C8" s="101"/>
      <c r="D8" s="101"/>
      <c r="E8" s="101"/>
      <c r="F8" s="16">
        <v>1.0732999999999999</v>
      </c>
    </row>
    <row r="9" spans="2:7" ht="20.100000000000001" customHeight="1" x14ac:dyDescent="0.25">
      <c r="B9" s="91"/>
      <c r="C9" s="91"/>
      <c r="D9" s="91"/>
      <c r="E9" s="91"/>
    </row>
    <row r="10" spans="2:7" ht="20.100000000000001" customHeight="1" x14ac:dyDescent="0.25">
      <c r="B10" s="70" t="s">
        <v>23</v>
      </c>
      <c r="C10" s="64"/>
      <c r="D10" s="64"/>
      <c r="E10" s="64"/>
      <c r="G10" s="71"/>
    </row>
    <row r="11" spans="2:7" ht="20.100000000000001" customHeight="1" x14ac:dyDescent="0.25">
      <c r="B11" s="102" t="s">
        <v>5</v>
      </c>
      <c r="C11" s="102"/>
      <c r="D11" s="102"/>
      <c r="E11" s="102"/>
      <c r="F11" s="25">
        <v>180718674.69</v>
      </c>
      <c r="G11" s="92">
        <f>F11/F$15</f>
        <v>0.32446896143225562</v>
      </c>
    </row>
    <row r="12" spans="2:7" ht="20.100000000000001" customHeight="1" x14ac:dyDescent="0.25">
      <c r="B12" s="102" t="s">
        <v>8</v>
      </c>
      <c r="C12" s="102"/>
      <c r="D12" s="102"/>
      <c r="E12" s="102"/>
      <c r="F12" s="25">
        <v>118811996.09999999</v>
      </c>
      <c r="G12" s="92">
        <f>F12/F$15</f>
        <v>0.21331943168789408</v>
      </c>
    </row>
    <row r="13" spans="2:7" ht="20.100000000000001" customHeight="1" x14ac:dyDescent="0.25">
      <c r="B13" s="102" t="s">
        <v>7</v>
      </c>
      <c r="C13" s="102"/>
      <c r="D13" s="102"/>
      <c r="E13" s="102"/>
      <c r="F13" s="25">
        <v>257436855.13999999</v>
      </c>
      <c r="G13" s="92">
        <f t="shared" ref="G13:G15" si="0">F13/F$15</f>
        <v>0.46221160687985036</v>
      </c>
    </row>
    <row r="14" spans="2:7" ht="20.100000000000001" customHeight="1" x14ac:dyDescent="0.25">
      <c r="B14" s="106" t="s">
        <v>9</v>
      </c>
      <c r="C14" s="107"/>
      <c r="D14" s="107"/>
      <c r="E14" s="108"/>
      <c r="F14" s="25">
        <v>0</v>
      </c>
      <c r="G14" s="92">
        <f t="shared" si="0"/>
        <v>0</v>
      </c>
    </row>
    <row r="15" spans="2:7" ht="20.100000000000001" customHeight="1" x14ac:dyDescent="0.25">
      <c r="B15" s="97" t="s">
        <v>4</v>
      </c>
      <c r="C15" s="97"/>
      <c r="D15" s="97"/>
      <c r="E15" s="97"/>
      <c r="F15" s="93">
        <f>SUM(F11:F14)</f>
        <v>556967525.92999995</v>
      </c>
      <c r="G15" s="94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4"/>
      <c r="C31" s="64"/>
      <c r="D31" s="64"/>
      <c r="E31" s="64"/>
      <c r="F31" s="64"/>
    </row>
    <row r="32" spans="2:6" ht="20.100000000000001" customHeight="1" x14ac:dyDescent="0.25">
      <c r="B32" s="64"/>
      <c r="C32" s="64"/>
      <c r="D32" s="64"/>
      <c r="E32" s="64"/>
      <c r="F32" s="64"/>
    </row>
    <row r="33" spans="2:9" ht="20.100000000000001" customHeight="1" x14ac:dyDescent="0.25">
      <c r="B33" s="64"/>
      <c r="C33" s="64"/>
      <c r="D33" s="64"/>
      <c r="E33" s="64"/>
      <c r="F33" s="64"/>
    </row>
    <row r="34" spans="2:9" ht="20.100000000000001" customHeight="1" x14ac:dyDescent="0.25">
      <c r="B34" s="64"/>
      <c r="C34" s="64"/>
      <c r="D34" s="64"/>
      <c r="E34" s="64"/>
      <c r="F34" s="64"/>
    </row>
    <row r="35" spans="2:9" ht="20.100000000000001" customHeight="1" x14ac:dyDescent="0.25">
      <c r="B35" s="64"/>
      <c r="C35" s="64"/>
      <c r="D35" s="64"/>
      <c r="E35" s="64"/>
      <c r="F35" s="64"/>
    </row>
    <row r="36" spans="2:9" ht="20.100000000000001" customHeight="1" x14ac:dyDescent="0.25">
      <c r="B36" s="64"/>
      <c r="C36" s="64"/>
      <c r="D36" s="64"/>
      <c r="E36" s="64"/>
      <c r="F36" s="64"/>
    </row>
    <row r="37" spans="2:9" ht="20.100000000000001" customHeight="1" x14ac:dyDescent="0.25">
      <c r="B37" s="64"/>
      <c r="C37" s="64"/>
      <c r="D37" s="64"/>
      <c r="E37" s="64"/>
      <c r="F37" s="64"/>
    </row>
    <row r="38" spans="2:9" ht="20.100000000000001" customHeight="1" x14ac:dyDescent="0.25">
      <c r="B38" s="64"/>
      <c r="C38" s="64"/>
      <c r="D38" s="64"/>
      <c r="E38" s="64"/>
      <c r="F38" s="64"/>
    </row>
    <row r="39" spans="2:9" ht="20.100000000000001" customHeight="1" x14ac:dyDescent="0.25">
      <c r="B39" s="64"/>
      <c r="C39" s="64"/>
      <c r="D39" s="64"/>
      <c r="E39" s="64"/>
      <c r="F39" s="64"/>
    </row>
    <row r="40" spans="2:9" ht="20.100000000000001" customHeight="1" x14ac:dyDescent="0.25">
      <c r="B40" s="64"/>
      <c r="C40" s="64"/>
      <c r="D40" s="64"/>
      <c r="E40" s="64"/>
      <c r="F40" s="64"/>
    </row>
    <row r="41" spans="2:9" ht="20.100000000000001" customHeight="1" x14ac:dyDescent="0.25"/>
    <row r="42" spans="2:9" ht="20.100000000000001" customHeight="1" x14ac:dyDescent="0.25">
      <c r="G42" s="64"/>
      <c r="H42" s="64"/>
      <c r="I42" s="64"/>
    </row>
    <row r="43" spans="2:9" ht="20.100000000000001" customHeight="1" x14ac:dyDescent="0.25">
      <c r="G43" s="64"/>
      <c r="H43" s="64"/>
      <c r="I43" s="64"/>
    </row>
    <row r="44" spans="2:9" ht="20.100000000000001" customHeight="1" x14ac:dyDescent="0.25">
      <c r="G44" s="64"/>
      <c r="H44" s="64"/>
      <c r="I44" s="64"/>
    </row>
    <row r="45" spans="2:9" ht="20.100000000000001" customHeight="1" x14ac:dyDescent="0.25">
      <c r="G45" s="64"/>
      <c r="H45" s="64"/>
      <c r="I45" s="64"/>
    </row>
    <row r="46" spans="2:9" ht="20.100000000000001" customHeight="1" x14ac:dyDescent="0.25">
      <c r="B46" s="64"/>
      <c r="C46" s="64"/>
      <c r="D46" s="64"/>
      <c r="E46" s="64"/>
      <c r="F46" s="64"/>
      <c r="G46" s="64"/>
      <c r="H46" s="64"/>
      <c r="I46" s="64"/>
    </row>
    <row r="47" spans="2:9" ht="20.100000000000001" customHeight="1" x14ac:dyDescent="0.25">
      <c r="B47" s="64"/>
      <c r="C47" s="64"/>
      <c r="D47" s="64"/>
      <c r="E47" s="64"/>
      <c r="F47" s="64"/>
      <c r="G47" s="64"/>
      <c r="H47" s="64"/>
      <c r="I47" s="64"/>
    </row>
    <row r="48" spans="2:9" ht="20.100000000000001" customHeight="1" x14ac:dyDescent="0.25">
      <c r="B48" s="64"/>
      <c r="C48" s="64"/>
      <c r="D48" s="64"/>
      <c r="E48" s="64"/>
      <c r="F48" s="64"/>
      <c r="G48" s="64"/>
      <c r="H48" s="64"/>
      <c r="I48" s="64"/>
    </row>
    <row r="49" spans="2:9" ht="20.100000000000001" customHeight="1" x14ac:dyDescent="0.25">
      <c r="B49" s="64"/>
      <c r="C49" s="64"/>
      <c r="D49" s="64"/>
      <c r="E49" s="64"/>
      <c r="F49" s="64"/>
      <c r="G49" s="64"/>
      <c r="H49" s="64"/>
      <c r="I49" s="64"/>
    </row>
    <row r="50" spans="2:9" ht="20.100000000000001" customHeight="1" x14ac:dyDescent="0.25">
      <c r="B50" s="64"/>
      <c r="C50" s="64"/>
      <c r="D50" s="64"/>
      <c r="E50" s="64"/>
      <c r="F50" s="64"/>
      <c r="G50" s="64"/>
      <c r="H50" s="64"/>
      <c r="I50" s="64"/>
    </row>
    <row r="51" spans="2:9" ht="20.100000000000001" customHeight="1" x14ac:dyDescent="0.25">
      <c r="B51" s="64"/>
      <c r="C51" s="64"/>
      <c r="D51" s="64"/>
      <c r="E51" s="64"/>
      <c r="F51" s="64"/>
      <c r="G51" s="64"/>
      <c r="H51" s="64"/>
      <c r="I51" s="64"/>
    </row>
    <row r="52" spans="2:9" ht="20.100000000000001" customHeight="1" x14ac:dyDescent="0.25">
      <c r="B52" s="64"/>
      <c r="C52" s="64"/>
      <c r="D52" s="64"/>
      <c r="E52" s="64"/>
      <c r="F52" s="64"/>
      <c r="G52" s="64"/>
      <c r="H52" s="64"/>
      <c r="I52" s="64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Ot8t9CBpkNp1BlTQB2bgkteDFha7OeYlDoNlteMBQU1Mxwgsr6pbWkaQ8mB4svcAENKGNi82DmryqMz5XUZ11Q==" saltValue="J4jEM6XBrHoDl+9+f+LbIQ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7ED8-7643-4AD7-94DE-0897872E60AD}">
  <dimension ref="B2:I69"/>
  <sheetViews>
    <sheetView workbookViewId="0">
      <selection activeCell="F13" sqref="F13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16384" width="8.85546875" style="50"/>
  </cols>
  <sheetData>
    <row r="2" spans="2:7" ht="18.75" x14ac:dyDescent="0.3">
      <c r="B2" s="49"/>
      <c r="D2" s="49"/>
      <c r="E2" s="49" t="s">
        <v>50</v>
      </c>
    </row>
    <row r="4" spans="2:7" ht="20.100000000000001" customHeight="1" x14ac:dyDescent="0.25">
      <c r="B4" s="51"/>
      <c r="C4" s="52"/>
      <c r="D4" s="51"/>
      <c r="E4" s="51" t="s">
        <v>14</v>
      </c>
      <c r="F4" s="52"/>
    </row>
    <row r="5" spans="2:7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7" ht="20.100000000000001" customHeight="1" x14ac:dyDescent="0.25">
      <c r="B6" s="53"/>
      <c r="C6" s="57"/>
      <c r="D6" s="53"/>
      <c r="E6" s="55" t="s">
        <v>17</v>
      </c>
      <c r="F6" s="58">
        <v>44651</v>
      </c>
    </row>
    <row r="7" spans="2:7" ht="20.100000000000001" customHeight="1" x14ac:dyDescent="0.25">
      <c r="B7" s="59"/>
      <c r="C7" s="60"/>
      <c r="D7" s="52"/>
      <c r="E7" s="60"/>
      <c r="F7" s="60"/>
    </row>
    <row r="8" spans="2:7" ht="20.100000000000001" customHeight="1" x14ac:dyDescent="0.25">
      <c r="B8" s="101" t="s">
        <v>0</v>
      </c>
      <c r="C8" s="101"/>
      <c r="D8" s="101"/>
      <c r="E8" s="101"/>
      <c r="F8" s="16">
        <v>1.0797000000000001</v>
      </c>
    </row>
    <row r="9" spans="2:7" ht="20.100000000000001" customHeight="1" x14ac:dyDescent="0.25">
      <c r="B9" s="91"/>
      <c r="C9" s="91"/>
      <c r="D9" s="91"/>
      <c r="E9" s="91"/>
    </row>
    <row r="10" spans="2:7" ht="20.100000000000001" customHeight="1" x14ac:dyDescent="0.25">
      <c r="B10" s="70" t="s">
        <v>23</v>
      </c>
      <c r="C10" s="64"/>
      <c r="D10" s="64"/>
      <c r="E10" s="64"/>
      <c r="G10" s="71"/>
    </row>
    <row r="11" spans="2:7" ht="20.100000000000001" customHeight="1" x14ac:dyDescent="0.25">
      <c r="B11" s="102" t="s">
        <v>5</v>
      </c>
      <c r="C11" s="102"/>
      <c r="D11" s="102"/>
      <c r="E11" s="102"/>
      <c r="F11" s="25">
        <v>208080579.09999999</v>
      </c>
      <c r="G11" s="92">
        <f>F11/F$15</f>
        <v>0.35184443154855566</v>
      </c>
    </row>
    <row r="12" spans="2:7" ht="20.100000000000001" customHeight="1" x14ac:dyDescent="0.25">
      <c r="B12" s="102" t="s">
        <v>8</v>
      </c>
      <c r="C12" s="102"/>
      <c r="D12" s="102"/>
      <c r="E12" s="102"/>
      <c r="F12" s="25">
        <v>116412149.91</v>
      </c>
      <c r="G12" s="92">
        <f>F12/F$15</f>
        <v>0.19684185274563759</v>
      </c>
    </row>
    <row r="13" spans="2:7" ht="20.100000000000001" customHeight="1" x14ac:dyDescent="0.25">
      <c r="B13" s="102" t="s">
        <v>7</v>
      </c>
      <c r="C13" s="102"/>
      <c r="D13" s="102"/>
      <c r="E13" s="102"/>
      <c r="F13" s="25">
        <v>254241704.03999999</v>
      </c>
      <c r="G13" s="92">
        <f t="shared" ref="G13:G15" si="0">F13/F$15</f>
        <v>0.42989849519257672</v>
      </c>
    </row>
    <row r="14" spans="2:7" ht="20.100000000000001" customHeight="1" x14ac:dyDescent="0.25">
      <c r="B14" s="106" t="s">
        <v>9</v>
      </c>
      <c r="C14" s="107"/>
      <c r="D14" s="107"/>
      <c r="E14" s="108"/>
      <c r="F14" s="25">
        <v>12664948.16</v>
      </c>
      <c r="G14" s="92">
        <f t="shared" si="0"/>
        <v>2.1415220513230138E-2</v>
      </c>
    </row>
    <row r="15" spans="2:7" ht="20.100000000000001" customHeight="1" x14ac:dyDescent="0.25">
      <c r="B15" s="97" t="s">
        <v>4</v>
      </c>
      <c r="C15" s="97"/>
      <c r="D15" s="97"/>
      <c r="E15" s="97"/>
      <c r="F15" s="93">
        <f>SUM(F11:F14)</f>
        <v>591399381.20999992</v>
      </c>
      <c r="G15" s="94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4"/>
      <c r="C31" s="64"/>
      <c r="D31" s="64"/>
      <c r="E31" s="64"/>
      <c r="F31" s="64"/>
    </row>
    <row r="32" spans="2:6" ht="20.100000000000001" customHeight="1" x14ac:dyDescent="0.25">
      <c r="B32" s="64"/>
      <c r="C32" s="64"/>
      <c r="D32" s="64"/>
      <c r="E32" s="64"/>
      <c r="F32" s="64"/>
    </row>
    <row r="33" spans="2:9" ht="20.100000000000001" customHeight="1" x14ac:dyDescent="0.25">
      <c r="B33" s="64"/>
      <c r="C33" s="64"/>
      <c r="D33" s="64"/>
      <c r="E33" s="64"/>
      <c r="F33" s="64"/>
    </row>
    <row r="34" spans="2:9" ht="20.100000000000001" customHeight="1" x14ac:dyDescent="0.25">
      <c r="B34" s="64"/>
      <c r="C34" s="64"/>
      <c r="D34" s="64"/>
      <c r="E34" s="64"/>
      <c r="F34" s="64"/>
    </row>
    <row r="35" spans="2:9" ht="20.100000000000001" customHeight="1" x14ac:dyDescent="0.25">
      <c r="B35" s="64"/>
      <c r="C35" s="64"/>
      <c r="D35" s="64"/>
      <c r="E35" s="64"/>
      <c r="F35" s="64"/>
    </row>
    <row r="36" spans="2:9" ht="20.100000000000001" customHeight="1" x14ac:dyDescent="0.25">
      <c r="B36" s="64"/>
      <c r="C36" s="64"/>
      <c r="D36" s="64"/>
      <c r="E36" s="64"/>
      <c r="F36" s="64"/>
    </row>
    <row r="37" spans="2:9" ht="20.100000000000001" customHeight="1" x14ac:dyDescent="0.25">
      <c r="B37" s="64"/>
      <c r="C37" s="64"/>
      <c r="D37" s="64"/>
      <c r="E37" s="64"/>
      <c r="F37" s="64"/>
    </row>
    <row r="38" spans="2:9" ht="20.100000000000001" customHeight="1" x14ac:dyDescent="0.25">
      <c r="B38" s="64"/>
      <c r="C38" s="64"/>
      <c r="D38" s="64"/>
      <c r="E38" s="64"/>
      <c r="F38" s="64"/>
    </row>
    <row r="39" spans="2:9" ht="20.100000000000001" customHeight="1" x14ac:dyDescent="0.25">
      <c r="B39" s="64"/>
      <c r="C39" s="64"/>
      <c r="D39" s="64"/>
      <c r="E39" s="64"/>
      <c r="F39" s="64"/>
    </row>
    <row r="40" spans="2:9" ht="20.100000000000001" customHeight="1" x14ac:dyDescent="0.25">
      <c r="B40" s="64"/>
      <c r="C40" s="64"/>
      <c r="D40" s="64"/>
      <c r="E40" s="64"/>
      <c r="F40" s="64"/>
    </row>
    <row r="41" spans="2:9" ht="20.100000000000001" customHeight="1" x14ac:dyDescent="0.25"/>
    <row r="42" spans="2:9" ht="20.100000000000001" customHeight="1" x14ac:dyDescent="0.25">
      <c r="G42" s="64"/>
      <c r="H42" s="64"/>
      <c r="I42" s="64"/>
    </row>
    <row r="43" spans="2:9" ht="20.100000000000001" customHeight="1" x14ac:dyDescent="0.25">
      <c r="G43" s="64"/>
      <c r="H43" s="64"/>
      <c r="I43" s="64"/>
    </row>
    <row r="44" spans="2:9" ht="20.100000000000001" customHeight="1" x14ac:dyDescent="0.25">
      <c r="G44" s="64"/>
      <c r="H44" s="64"/>
      <c r="I44" s="64"/>
    </row>
    <row r="45" spans="2:9" ht="20.100000000000001" customHeight="1" x14ac:dyDescent="0.25">
      <c r="G45" s="64"/>
      <c r="H45" s="64"/>
      <c r="I45" s="64"/>
    </row>
    <row r="46" spans="2:9" ht="20.100000000000001" customHeight="1" x14ac:dyDescent="0.25">
      <c r="B46" s="64"/>
      <c r="C46" s="64"/>
      <c r="D46" s="64"/>
      <c r="E46" s="64"/>
      <c r="F46" s="64"/>
      <c r="G46" s="64"/>
      <c r="H46" s="64"/>
      <c r="I46" s="64"/>
    </row>
    <row r="47" spans="2:9" ht="20.100000000000001" customHeight="1" x14ac:dyDescent="0.25">
      <c r="B47" s="64"/>
      <c r="C47" s="64"/>
      <c r="D47" s="64"/>
      <c r="E47" s="64"/>
      <c r="F47" s="64"/>
      <c r="G47" s="64"/>
      <c r="H47" s="64"/>
      <c r="I47" s="64"/>
    </row>
    <row r="48" spans="2:9" ht="20.100000000000001" customHeight="1" x14ac:dyDescent="0.25">
      <c r="B48" s="64"/>
      <c r="C48" s="64"/>
      <c r="D48" s="64"/>
      <c r="E48" s="64"/>
      <c r="F48" s="64"/>
      <c r="G48" s="64"/>
      <c r="H48" s="64"/>
      <c r="I48" s="64"/>
    </row>
    <row r="49" spans="2:9" ht="20.100000000000001" customHeight="1" x14ac:dyDescent="0.25">
      <c r="B49" s="64"/>
      <c r="C49" s="64"/>
      <c r="D49" s="64"/>
      <c r="E49" s="64"/>
      <c r="F49" s="64"/>
      <c r="G49" s="64"/>
      <c r="H49" s="64"/>
      <c r="I49" s="64"/>
    </row>
    <row r="50" spans="2:9" ht="20.100000000000001" customHeight="1" x14ac:dyDescent="0.25">
      <c r="B50" s="64"/>
      <c r="C50" s="64"/>
      <c r="D50" s="64"/>
      <c r="E50" s="64"/>
      <c r="F50" s="64"/>
      <c r="G50" s="64"/>
      <c r="H50" s="64"/>
      <c r="I50" s="64"/>
    </row>
    <row r="51" spans="2:9" ht="20.100000000000001" customHeight="1" x14ac:dyDescent="0.25">
      <c r="B51" s="64"/>
      <c r="C51" s="64"/>
      <c r="D51" s="64"/>
      <c r="E51" s="64"/>
      <c r="F51" s="64"/>
      <c r="G51" s="64"/>
      <c r="H51" s="64"/>
      <c r="I51" s="64"/>
    </row>
    <row r="52" spans="2:9" ht="20.100000000000001" customHeight="1" x14ac:dyDescent="0.25">
      <c r="B52" s="64"/>
      <c r="C52" s="64"/>
      <c r="D52" s="64"/>
      <c r="E52" s="64"/>
      <c r="F52" s="64"/>
      <c r="G52" s="64"/>
      <c r="H52" s="64"/>
      <c r="I52" s="64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+OAz3YQaaF9/KCwvfSm96G2rzpmSF1SkboVoLoHMe4zRVMO/AU5liUwRBcd2m9bNBZWVM/3Hi6mx2s86RiIDxQ==" saltValue="5XsoVK6JufRty9SJHR3Ph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1AD7-322F-4F71-9A15-97A4211518F0}">
  <dimension ref="B2:I69"/>
  <sheetViews>
    <sheetView workbookViewId="0">
      <selection activeCell="J28" sqref="J28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16384" width="8.85546875" style="50"/>
  </cols>
  <sheetData>
    <row r="2" spans="2:7" ht="18.75" x14ac:dyDescent="0.3">
      <c r="B2" s="49"/>
      <c r="D2" s="49"/>
      <c r="E2" s="49" t="s">
        <v>50</v>
      </c>
    </row>
    <row r="4" spans="2:7" ht="20.100000000000001" customHeight="1" x14ac:dyDescent="0.25">
      <c r="B4" s="51"/>
      <c r="C4" s="52"/>
      <c r="D4" s="51"/>
      <c r="E4" s="51" t="s">
        <v>14</v>
      </c>
      <c r="F4" s="52"/>
    </row>
    <row r="5" spans="2:7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7" ht="20.100000000000001" customHeight="1" x14ac:dyDescent="0.25">
      <c r="B6" s="53"/>
      <c r="C6" s="57"/>
      <c r="D6" s="53"/>
      <c r="E6" s="55" t="s">
        <v>17</v>
      </c>
      <c r="F6" s="58">
        <v>44681</v>
      </c>
    </row>
    <row r="7" spans="2:7" ht="20.100000000000001" customHeight="1" x14ac:dyDescent="0.25">
      <c r="B7" s="59"/>
      <c r="C7" s="60"/>
      <c r="D7" s="52"/>
      <c r="E7" s="60"/>
      <c r="F7" s="60"/>
    </row>
    <row r="8" spans="2:7" ht="20.100000000000001" customHeight="1" x14ac:dyDescent="0.25">
      <c r="B8" s="101" t="s">
        <v>0</v>
      </c>
      <c r="C8" s="101"/>
      <c r="D8" s="101"/>
      <c r="E8" s="101"/>
      <c r="F8" s="16">
        <v>1.0903</v>
      </c>
    </row>
    <row r="9" spans="2:7" ht="20.100000000000001" customHeight="1" x14ac:dyDescent="0.25">
      <c r="B9" s="91"/>
      <c r="C9" s="91"/>
      <c r="D9" s="91"/>
      <c r="E9" s="91"/>
    </row>
    <row r="10" spans="2:7" ht="20.100000000000001" customHeight="1" x14ac:dyDescent="0.25">
      <c r="B10" s="70" t="s">
        <v>23</v>
      </c>
      <c r="C10" s="64"/>
      <c r="D10" s="64"/>
      <c r="E10" s="64"/>
      <c r="G10" s="71"/>
    </row>
    <row r="11" spans="2:7" ht="20.100000000000001" customHeight="1" x14ac:dyDescent="0.25">
      <c r="B11" s="102" t="s">
        <v>5</v>
      </c>
      <c r="C11" s="102"/>
      <c r="D11" s="102"/>
      <c r="E11" s="102"/>
      <c r="F11" s="25">
        <v>200337942.15000001</v>
      </c>
      <c r="G11" s="92">
        <f>F11/F$15</f>
        <v>0.34023781048175356</v>
      </c>
    </row>
    <row r="12" spans="2:7" ht="20.100000000000001" customHeight="1" x14ac:dyDescent="0.25">
      <c r="B12" s="102" t="s">
        <v>8</v>
      </c>
      <c r="C12" s="102"/>
      <c r="D12" s="102"/>
      <c r="E12" s="102"/>
      <c r="F12" s="25">
        <v>117950402.06</v>
      </c>
      <c r="G12" s="92">
        <f>F12/F$15</f>
        <v>0.20031745415598456</v>
      </c>
    </row>
    <row r="13" spans="2:7" ht="20.100000000000001" customHeight="1" x14ac:dyDescent="0.25">
      <c r="B13" s="102" t="s">
        <v>7</v>
      </c>
      <c r="C13" s="102"/>
      <c r="D13" s="102"/>
      <c r="E13" s="102"/>
      <c r="F13" s="25">
        <v>259386058.90000001</v>
      </c>
      <c r="G13" s="92">
        <f t="shared" ref="G13:G15" si="0">F13/F$15</f>
        <v>0.44052037174041203</v>
      </c>
    </row>
    <row r="14" spans="2:7" ht="20.100000000000001" customHeight="1" x14ac:dyDescent="0.25">
      <c r="B14" s="106" t="s">
        <v>9</v>
      </c>
      <c r="C14" s="107"/>
      <c r="D14" s="107"/>
      <c r="E14" s="108"/>
      <c r="F14" s="25">
        <v>11142994.539999999</v>
      </c>
      <c r="G14" s="92">
        <f t="shared" si="0"/>
        <v>1.8924363621849922E-2</v>
      </c>
    </row>
    <row r="15" spans="2:7" ht="20.100000000000001" customHeight="1" x14ac:dyDescent="0.25">
      <c r="B15" s="97" t="s">
        <v>4</v>
      </c>
      <c r="C15" s="97"/>
      <c r="D15" s="97"/>
      <c r="E15" s="97"/>
      <c r="F15" s="93">
        <f>SUM(F11:F14)</f>
        <v>588817397.64999998</v>
      </c>
      <c r="G15" s="94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4"/>
      <c r="C31" s="64"/>
      <c r="D31" s="64"/>
      <c r="E31" s="64"/>
      <c r="F31" s="64"/>
    </row>
    <row r="32" spans="2:6" ht="20.100000000000001" customHeight="1" x14ac:dyDescent="0.25">
      <c r="B32" s="64"/>
      <c r="C32" s="64"/>
      <c r="D32" s="64"/>
      <c r="E32" s="64"/>
      <c r="F32" s="64"/>
    </row>
    <row r="33" spans="2:9" ht="20.100000000000001" customHeight="1" x14ac:dyDescent="0.25">
      <c r="B33" s="64"/>
      <c r="C33" s="64"/>
      <c r="D33" s="64"/>
      <c r="E33" s="64"/>
      <c r="F33" s="64"/>
    </row>
    <row r="34" spans="2:9" ht="20.100000000000001" customHeight="1" x14ac:dyDescent="0.25">
      <c r="B34" s="64"/>
      <c r="C34" s="64"/>
      <c r="D34" s="64"/>
      <c r="E34" s="64"/>
      <c r="F34" s="64"/>
    </row>
    <row r="35" spans="2:9" ht="20.100000000000001" customHeight="1" x14ac:dyDescent="0.25">
      <c r="B35" s="64"/>
      <c r="C35" s="64"/>
      <c r="D35" s="64"/>
      <c r="E35" s="64"/>
      <c r="F35" s="64"/>
    </row>
    <row r="36" spans="2:9" ht="20.100000000000001" customHeight="1" x14ac:dyDescent="0.25">
      <c r="B36" s="64"/>
      <c r="C36" s="64"/>
      <c r="D36" s="64"/>
      <c r="E36" s="64"/>
      <c r="F36" s="64"/>
    </row>
    <row r="37" spans="2:9" ht="20.100000000000001" customHeight="1" x14ac:dyDescent="0.25">
      <c r="B37" s="64"/>
      <c r="C37" s="64"/>
      <c r="D37" s="64"/>
      <c r="E37" s="64"/>
      <c r="F37" s="64"/>
    </row>
    <row r="38" spans="2:9" ht="20.100000000000001" customHeight="1" x14ac:dyDescent="0.25">
      <c r="B38" s="64"/>
      <c r="C38" s="64"/>
      <c r="D38" s="64"/>
      <c r="E38" s="64"/>
      <c r="F38" s="64"/>
    </row>
    <row r="39" spans="2:9" ht="20.100000000000001" customHeight="1" x14ac:dyDescent="0.25">
      <c r="B39" s="64"/>
      <c r="C39" s="64"/>
      <c r="D39" s="64"/>
      <c r="E39" s="64"/>
      <c r="F39" s="64"/>
    </row>
    <row r="40" spans="2:9" ht="20.100000000000001" customHeight="1" x14ac:dyDescent="0.25">
      <c r="B40" s="64"/>
      <c r="C40" s="64"/>
      <c r="D40" s="64"/>
      <c r="E40" s="64"/>
      <c r="F40" s="64"/>
    </row>
    <row r="41" spans="2:9" ht="20.100000000000001" customHeight="1" x14ac:dyDescent="0.25"/>
    <row r="42" spans="2:9" ht="20.100000000000001" customHeight="1" x14ac:dyDescent="0.25">
      <c r="G42" s="64"/>
      <c r="H42" s="64"/>
      <c r="I42" s="64"/>
    </row>
    <row r="43" spans="2:9" ht="20.100000000000001" customHeight="1" x14ac:dyDescent="0.25">
      <c r="G43" s="64"/>
      <c r="H43" s="64"/>
      <c r="I43" s="64"/>
    </row>
    <row r="44" spans="2:9" ht="20.100000000000001" customHeight="1" x14ac:dyDescent="0.25">
      <c r="G44" s="64"/>
      <c r="H44" s="64"/>
      <c r="I44" s="64"/>
    </row>
    <row r="45" spans="2:9" ht="20.100000000000001" customHeight="1" x14ac:dyDescent="0.25">
      <c r="G45" s="64"/>
      <c r="H45" s="64"/>
      <c r="I45" s="64"/>
    </row>
    <row r="46" spans="2:9" ht="20.100000000000001" customHeight="1" x14ac:dyDescent="0.25">
      <c r="B46" s="64"/>
      <c r="C46" s="64"/>
      <c r="D46" s="64"/>
      <c r="E46" s="64"/>
      <c r="F46" s="64"/>
      <c r="G46" s="64"/>
      <c r="H46" s="64"/>
      <c r="I46" s="64"/>
    </row>
    <row r="47" spans="2:9" ht="20.100000000000001" customHeight="1" x14ac:dyDescent="0.25">
      <c r="B47" s="64"/>
      <c r="C47" s="64"/>
      <c r="D47" s="64"/>
      <c r="E47" s="64"/>
      <c r="F47" s="64"/>
      <c r="G47" s="64"/>
      <c r="H47" s="64"/>
      <c r="I47" s="64"/>
    </row>
    <row r="48" spans="2:9" ht="20.100000000000001" customHeight="1" x14ac:dyDescent="0.25">
      <c r="B48" s="64"/>
      <c r="C48" s="64"/>
      <c r="D48" s="64"/>
      <c r="E48" s="64"/>
      <c r="F48" s="64"/>
      <c r="G48" s="64"/>
      <c r="H48" s="64"/>
      <c r="I48" s="64"/>
    </row>
    <row r="49" spans="2:9" ht="20.100000000000001" customHeight="1" x14ac:dyDescent="0.25">
      <c r="B49" s="64"/>
      <c r="C49" s="64"/>
      <c r="D49" s="64"/>
      <c r="E49" s="64"/>
      <c r="F49" s="64"/>
      <c r="G49" s="64"/>
      <c r="H49" s="64"/>
      <c r="I49" s="64"/>
    </row>
    <row r="50" spans="2:9" ht="20.100000000000001" customHeight="1" x14ac:dyDescent="0.25">
      <c r="B50" s="64"/>
      <c r="C50" s="64"/>
      <c r="D50" s="64"/>
      <c r="E50" s="64"/>
      <c r="F50" s="64"/>
      <c r="G50" s="64"/>
      <c r="H50" s="64"/>
      <c r="I50" s="64"/>
    </row>
    <row r="51" spans="2:9" ht="20.100000000000001" customHeight="1" x14ac:dyDescent="0.25">
      <c r="B51" s="64"/>
      <c r="C51" s="64"/>
      <c r="D51" s="64"/>
      <c r="E51" s="64"/>
      <c r="F51" s="64"/>
      <c r="G51" s="64"/>
      <c r="H51" s="64"/>
      <c r="I51" s="64"/>
    </row>
    <row r="52" spans="2:9" ht="20.100000000000001" customHeight="1" x14ac:dyDescent="0.25">
      <c r="B52" s="64"/>
      <c r="C52" s="64"/>
      <c r="D52" s="64"/>
      <c r="E52" s="64"/>
      <c r="F52" s="64"/>
      <c r="G52" s="64"/>
      <c r="H52" s="64"/>
      <c r="I52" s="64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6sngqV/ahgwDrdGV3Ocxl2h9wfsntLVcUGZn5GWAqFIC12fFY1WTNKWVK2dztPE269wewg9ugFPXP/bZJWinHA==" saltValue="QofZWy4bXUc5D6nfyMDVT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DD2D-C83F-724B-A4DA-7D492761DBCC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style="1" customWidth="1"/>
    <col min="2" max="5" width="15.85546875" style="1" customWidth="1"/>
    <col min="6" max="6" width="20.85546875" style="1" customWidth="1"/>
    <col min="7" max="7" width="15.85546875" style="1" customWidth="1"/>
    <col min="8" max="16384" width="8.85546875" style="1"/>
  </cols>
  <sheetData>
    <row r="2" spans="2:7" ht="18.75" x14ac:dyDescent="0.3">
      <c r="B2" s="6"/>
      <c r="D2" s="6"/>
      <c r="E2" s="6" t="s">
        <v>13</v>
      </c>
    </row>
    <row r="4" spans="2:7" ht="20.100000000000001" customHeight="1" x14ac:dyDescent="0.25">
      <c r="B4" s="7"/>
      <c r="C4" s="8"/>
      <c r="D4" s="7"/>
      <c r="E4" s="7" t="s">
        <v>14</v>
      </c>
      <c r="F4" s="8"/>
    </row>
    <row r="5" spans="2:7" ht="20.100000000000001" customHeight="1" x14ac:dyDescent="0.25">
      <c r="B5" s="9"/>
      <c r="C5" s="10"/>
      <c r="D5" s="9"/>
      <c r="E5" s="29" t="s">
        <v>16</v>
      </c>
      <c r="F5" s="19" t="s">
        <v>15</v>
      </c>
    </row>
    <row r="6" spans="2:7" ht="20.100000000000001" customHeight="1" x14ac:dyDescent="0.25">
      <c r="B6" s="9"/>
      <c r="C6" s="12"/>
      <c r="D6" s="9"/>
      <c r="E6" s="29" t="s">
        <v>17</v>
      </c>
      <c r="F6" s="20">
        <v>43890</v>
      </c>
    </row>
    <row r="7" spans="2:7" ht="20.100000000000001" customHeight="1" x14ac:dyDescent="0.25">
      <c r="B7" s="11"/>
      <c r="C7" s="3"/>
      <c r="D7" s="8"/>
      <c r="E7" s="3"/>
      <c r="F7" s="3"/>
    </row>
    <row r="8" spans="2:7" ht="20.100000000000001" customHeight="1" x14ac:dyDescent="0.25">
      <c r="B8" s="96" t="s">
        <v>0</v>
      </c>
      <c r="C8" s="96"/>
      <c r="D8" s="96"/>
      <c r="E8" s="96"/>
      <c r="F8" s="16">
        <v>1.0096000000000001</v>
      </c>
    </row>
    <row r="9" spans="2:7" ht="20.100000000000001" customHeight="1" x14ac:dyDescent="0.25">
      <c r="B9" s="96" t="s">
        <v>10</v>
      </c>
      <c r="C9" s="96"/>
      <c r="D9" s="96"/>
      <c r="E9" s="96"/>
      <c r="F9" s="17">
        <v>223625585.91999999</v>
      </c>
    </row>
    <row r="10" spans="2:7" ht="20.100000000000001" customHeight="1" x14ac:dyDescent="0.25">
      <c r="B10" s="96" t="s">
        <v>1</v>
      </c>
      <c r="C10" s="96"/>
      <c r="D10" s="96"/>
      <c r="E10" s="96"/>
      <c r="F10" s="37">
        <v>221489000</v>
      </c>
      <c r="G10" s="34"/>
    </row>
    <row r="11" spans="2:7" ht="20.100000000000001" customHeight="1" x14ac:dyDescent="0.25">
      <c r="B11" s="96" t="s">
        <v>11</v>
      </c>
      <c r="C11" s="96"/>
      <c r="D11" s="96"/>
      <c r="E11" s="96"/>
      <c r="F11" s="37">
        <f>F10+F12</f>
        <v>261489000</v>
      </c>
      <c r="G11" s="41"/>
    </row>
    <row r="12" spans="2:7" ht="20.100000000000001" customHeight="1" x14ac:dyDescent="0.25">
      <c r="B12" s="96" t="s">
        <v>12</v>
      </c>
      <c r="C12" s="96"/>
      <c r="D12" s="96"/>
      <c r="E12" s="96"/>
      <c r="F12" s="18">
        <v>40000000</v>
      </c>
    </row>
    <row r="13" spans="2:7" ht="20.100000000000001" customHeight="1" x14ac:dyDescent="0.25">
      <c r="B13" s="2"/>
      <c r="C13" s="30"/>
      <c r="D13" s="30"/>
      <c r="E13" s="30"/>
    </row>
    <row r="14" spans="2:7" ht="20.100000000000001" customHeight="1" x14ac:dyDescent="0.25">
      <c r="B14" s="11" t="s">
        <v>30</v>
      </c>
      <c r="C14" s="11"/>
      <c r="D14" s="31"/>
      <c r="E14" s="31"/>
      <c r="F14" s="13"/>
    </row>
    <row r="15" spans="2:7" ht="20.100000000000001" customHeight="1" x14ac:dyDescent="0.25">
      <c r="B15" s="95" t="s">
        <v>25</v>
      </c>
      <c r="C15" s="95"/>
      <c r="D15" s="95"/>
      <c r="E15" s="95"/>
      <c r="F15" s="21">
        <v>46752000</v>
      </c>
    </row>
    <row r="16" spans="2:7" ht="20.100000000000001" customHeight="1" x14ac:dyDescent="0.25">
      <c r="B16" s="95" t="s">
        <v>26</v>
      </c>
      <c r="C16" s="95"/>
      <c r="D16" s="95"/>
      <c r="E16" s="95"/>
      <c r="F16" s="22">
        <v>30000000</v>
      </c>
    </row>
    <row r="17" spans="2:7" ht="20.100000000000001" customHeight="1" x14ac:dyDescent="0.25">
      <c r="B17" s="95" t="s">
        <v>27</v>
      </c>
      <c r="C17" s="95"/>
      <c r="D17" s="95"/>
      <c r="E17" s="95"/>
      <c r="F17" s="22">
        <f>F15-F16</f>
        <v>16752000</v>
      </c>
    </row>
    <row r="18" spans="2:7" ht="20.100000000000001" customHeight="1" x14ac:dyDescent="0.25">
      <c r="B18" s="95" t="s">
        <v>2</v>
      </c>
      <c r="C18" s="95"/>
      <c r="D18" s="95"/>
      <c r="E18" s="95"/>
      <c r="F18" s="23">
        <f>F15*F8</f>
        <v>47200819.200000003</v>
      </c>
    </row>
    <row r="19" spans="2:7" ht="20.100000000000001" customHeight="1" x14ac:dyDescent="0.25">
      <c r="B19" s="95" t="s">
        <v>3</v>
      </c>
      <c r="C19" s="95"/>
      <c r="D19" s="95"/>
      <c r="E19" s="95"/>
      <c r="F19" s="24">
        <f>F16*F8</f>
        <v>30288000</v>
      </c>
    </row>
    <row r="20" spans="2:7" ht="20.100000000000001" customHeight="1" x14ac:dyDescent="0.25">
      <c r="B20" s="95" t="s">
        <v>6</v>
      </c>
      <c r="C20" s="95"/>
      <c r="D20" s="95"/>
      <c r="E20" s="95"/>
      <c r="F20" s="23">
        <f>F18-F19</f>
        <v>16912819.200000003</v>
      </c>
    </row>
    <row r="21" spans="2:7" ht="20.100000000000001" customHeight="1" x14ac:dyDescent="0.25">
      <c r="B21" s="95" t="s">
        <v>21</v>
      </c>
      <c r="C21" s="95"/>
      <c r="D21" s="95"/>
      <c r="E21" s="95"/>
      <c r="F21" s="23">
        <v>0</v>
      </c>
    </row>
    <row r="22" spans="2:7" ht="20.100000000000001" customHeight="1" x14ac:dyDescent="0.25">
      <c r="B22" s="95" t="s">
        <v>22</v>
      </c>
      <c r="C22" s="95"/>
      <c r="D22" s="95"/>
      <c r="E22" s="95"/>
      <c r="F22" s="23">
        <v>0</v>
      </c>
    </row>
    <row r="23" spans="2:7" ht="20.100000000000001" customHeight="1" x14ac:dyDescent="0.25">
      <c r="B23" s="15" t="s">
        <v>19</v>
      </c>
      <c r="C23" s="32"/>
      <c r="D23" s="31"/>
      <c r="E23" s="31"/>
      <c r="F23" s="8"/>
    </row>
    <row r="24" spans="2:7" ht="20.100000000000001" customHeight="1" x14ac:dyDescent="0.25">
      <c r="B24" s="15" t="s">
        <v>20</v>
      </c>
      <c r="C24" s="32"/>
      <c r="D24" s="31"/>
      <c r="E24" s="31"/>
      <c r="F24" s="8"/>
    </row>
    <row r="25" spans="2:7" ht="20.100000000000001" customHeight="1" x14ac:dyDescent="0.25">
      <c r="B25" s="98" t="s">
        <v>24</v>
      </c>
      <c r="C25" s="98"/>
      <c r="D25" s="98"/>
      <c r="E25" s="98"/>
      <c r="F25" s="98"/>
    </row>
    <row r="26" spans="2:7" ht="20.100000000000001" customHeight="1" x14ac:dyDescent="0.25">
      <c r="B26" s="2"/>
      <c r="C26" s="30"/>
      <c r="D26" s="30"/>
      <c r="E26" s="30"/>
    </row>
    <row r="27" spans="2:7" ht="20.100000000000001" customHeight="1" x14ac:dyDescent="0.25">
      <c r="B27" s="4" t="s">
        <v>23</v>
      </c>
      <c r="C27" s="30"/>
      <c r="D27" s="30"/>
      <c r="E27" s="30"/>
      <c r="G27" s="14"/>
    </row>
    <row r="28" spans="2:7" ht="20.100000000000001" customHeight="1" x14ac:dyDescent="0.25">
      <c r="B28" s="96" t="s">
        <v>5</v>
      </c>
      <c r="C28" s="96"/>
      <c r="D28" s="96"/>
      <c r="E28" s="96"/>
      <c r="F28" s="25">
        <v>18743240.370000001</v>
      </c>
      <c r="G28" s="26">
        <f>F28/F$32</f>
        <v>5.1137103805494757E-2</v>
      </c>
    </row>
    <row r="29" spans="2:7" ht="20.100000000000001" customHeight="1" x14ac:dyDescent="0.25">
      <c r="B29" s="96" t="s">
        <v>8</v>
      </c>
      <c r="C29" s="96"/>
      <c r="D29" s="96"/>
      <c r="E29" s="96"/>
      <c r="F29" s="25">
        <v>184143932.68000001</v>
      </c>
      <c r="G29" s="26">
        <f t="shared" ref="G29:G31" si="0">F29/F$32</f>
        <v>0.50239911641325219</v>
      </c>
    </row>
    <row r="30" spans="2:7" ht="20.100000000000001" customHeight="1" x14ac:dyDescent="0.25">
      <c r="B30" s="96" t="s">
        <v>7</v>
      </c>
      <c r="C30" s="96"/>
      <c r="D30" s="96"/>
      <c r="E30" s="96"/>
      <c r="F30" s="25">
        <v>163642000</v>
      </c>
      <c r="G30" s="26">
        <f t="shared" si="0"/>
        <v>0.44646377978125307</v>
      </c>
    </row>
    <row r="31" spans="2:7" ht="20.100000000000001" customHeight="1" x14ac:dyDescent="0.25">
      <c r="B31" s="96" t="s">
        <v>9</v>
      </c>
      <c r="C31" s="96"/>
      <c r="D31" s="96"/>
      <c r="E31" s="96"/>
      <c r="F31" s="25">
        <v>0</v>
      </c>
      <c r="G31" s="26">
        <f t="shared" si="0"/>
        <v>0</v>
      </c>
    </row>
    <row r="32" spans="2:7" ht="20.100000000000001" customHeight="1" x14ac:dyDescent="0.25">
      <c r="B32" s="97" t="s">
        <v>4</v>
      </c>
      <c r="C32" s="97"/>
      <c r="D32" s="97"/>
      <c r="E32" s="97"/>
      <c r="F32" s="27">
        <f>SUM(F28:F31)</f>
        <v>366529173.05000001</v>
      </c>
      <c r="G32" s="28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HaD5z1MvAP+Co5OhLyElW2fUx/OBMH7WaHpEWuUPiuKyZ+iYKDXZpPNGJAXidAJU+Jpo8lxoZrKsG0eY0+oxeg==" saltValue="DZOEEgxbYv4v2C7m0zAIB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D4EAA-515C-47F6-8388-BDD159E3A435}">
  <dimension ref="B2:I69"/>
  <sheetViews>
    <sheetView tabSelected="1" workbookViewId="0">
      <selection activeCell="F34" sqref="F34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16384" width="8.85546875" style="50"/>
  </cols>
  <sheetData>
    <row r="2" spans="2:7" ht="18.75" x14ac:dyDescent="0.3">
      <c r="B2" s="49"/>
      <c r="D2" s="49"/>
      <c r="E2" s="49" t="s">
        <v>50</v>
      </c>
    </row>
    <row r="4" spans="2:7" ht="20.100000000000001" customHeight="1" x14ac:dyDescent="0.25">
      <c r="B4" s="51"/>
      <c r="C4" s="52"/>
      <c r="D4" s="51"/>
      <c r="E4" s="51" t="s">
        <v>14</v>
      </c>
      <c r="F4" s="52"/>
    </row>
    <row r="5" spans="2:7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7" ht="20.100000000000001" customHeight="1" x14ac:dyDescent="0.25">
      <c r="B6" s="53"/>
      <c r="C6" s="57"/>
      <c r="D6" s="53"/>
      <c r="E6" s="55" t="s">
        <v>17</v>
      </c>
      <c r="F6" s="58">
        <v>44712</v>
      </c>
    </row>
    <row r="7" spans="2:7" ht="20.100000000000001" customHeight="1" x14ac:dyDescent="0.25">
      <c r="B7" s="59"/>
      <c r="C7" s="60"/>
      <c r="D7" s="52"/>
      <c r="E7" s="60"/>
      <c r="F7" s="60"/>
    </row>
    <row r="8" spans="2:7" ht="20.100000000000001" customHeight="1" x14ac:dyDescent="0.25">
      <c r="B8" s="101" t="s">
        <v>0</v>
      </c>
      <c r="C8" s="101"/>
      <c r="D8" s="101"/>
      <c r="E8" s="101"/>
      <c r="F8" s="16">
        <v>1.0988</v>
      </c>
    </row>
    <row r="9" spans="2:7" ht="20.100000000000001" customHeight="1" x14ac:dyDescent="0.25">
      <c r="B9" s="91"/>
      <c r="C9" s="91"/>
      <c r="D9" s="91"/>
      <c r="E9" s="91"/>
    </row>
    <row r="10" spans="2:7" ht="20.100000000000001" customHeight="1" x14ac:dyDescent="0.25">
      <c r="B10" s="70" t="s">
        <v>23</v>
      </c>
      <c r="C10" s="64"/>
      <c r="D10" s="64"/>
      <c r="E10" s="64"/>
      <c r="G10" s="71"/>
    </row>
    <row r="11" spans="2:7" ht="20.100000000000001" customHeight="1" x14ac:dyDescent="0.25">
      <c r="B11" s="102" t="s">
        <v>5</v>
      </c>
      <c r="C11" s="102"/>
      <c r="D11" s="102"/>
      <c r="E11" s="102"/>
      <c r="F11" s="25">
        <v>212997610.25999999</v>
      </c>
      <c r="G11" s="92">
        <f>F11/F$15</f>
        <v>0.35796973675828453</v>
      </c>
    </row>
    <row r="12" spans="2:7" ht="20.100000000000001" customHeight="1" x14ac:dyDescent="0.25">
      <c r="B12" s="102" t="s">
        <v>8</v>
      </c>
      <c r="C12" s="102"/>
      <c r="D12" s="102"/>
      <c r="E12" s="102"/>
      <c r="F12" s="25">
        <v>118960153.58</v>
      </c>
      <c r="G12" s="92">
        <f>F12/F$15</f>
        <v>0.19992775885971906</v>
      </c>
    </row>
    <row r="13" spans="2:7" ht="20.100000000000001" customHeight="1" x14ac:dyDescent="0.25">
      <c r="B13" s="102" t="s">
        <v>7</v>
      </c>
      <c r="C13" s="102"/>
      <c r="D13" s="102"/>
      <c r="E13" s="102"/>
      <c r="F13" s="25">
        <v>262474196.37</v>
      </c>
      <c r="G13" s="92">
        <f t="shared" ref="G13:G15" si="0">F13/F$15</f>
        <v>0.44112147016917047</v>
      </c>
    </row>
    <row r="14" spans="2:7" ht="20.100000000000001" customHeight="1" x14ac:dyDescent="0.25">
      <c r="B14" s="106" t="s">
        <v>9</v>
      </c>
      <c r="C14" s="107"/>
      <c r="D14" s="107"/>
      <c r="E14" s="108"/>
      <c r="F14" s="25">
        <v>583730.75</v>
      </c>
      <c r="G14" s="92">
        <f t="shared" si="0"/>
        <v>9.8103421282589556E-4</v>
      </c>
    </row>
    <row r="15" spans="2:7" ht="20.100000000000001" customHeight="1" x14ac:dyDescent="0.25">
      <c r="B15" s="97" t="s">
        <v>4</v>
      </c>
      <c r="C15" s="97"/>
      <c r="D15" s="97"/>
      <c r="E15" s="97"/>
      <c r="F15" s="93">
        <f>SUM(F11:F14)</f>
        <v>595015690.96000004</v>
      </c>
      <c r="G15" s="94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4"/>
      <c r="C31" s="64"/>
      <c r="D31" s="64"/>
      <c r="E31" s="64"/>
      <c r="F31" s="64"/>
    </row>
    <row r="32" spans="2:6" ht="20.100000000000001" customHeight="1" x14ac:dyDescent="0.25">
      <c r="B32" s="64"/>
      <c r="C32" s="64"/>
      <c r="D32" s="64"/>
      <c r="E32" s="64"/>
      <c r="F32" s="64"/>
    </row>
    <row r="33" spans="2:9" ht="20.100000000000001" customHeight="1" x14ac:dyDescent="0.25">
      <c r="B33" s="64"/>
      <c r="C33" s="64"/>
      <c r="D33" s="64"/>
      <c r="E33" s="64"/>
      <c r="F33" s="64"/>
    </row>
    <row r="34" spans="2:9" ht="20.100000000000001" customHeight="1" x14ac:dyDescent="0.25">
      <c r="B34" s="64"/>
      <c r="C34" s="64"/>
      <c r="D34" s="64"/>
      <c r="E34" s="64"/>
      <c r="F34" s="64"/>
    </row>
    <row r="35" spans="2:9" ht="20.100000000000001" customHeight="1" x14ac:dyDescent="0.25">
      <c r="B35" s="64"/>
      <c r="C35" s="64"/>
      <c r="D35" s="64"/>
      <c r="E35" s="64"/>
      <c r="F35" s="64"/>
    </row>
    <row r="36" spans="2:9" ht="20.100000000000001" customHeight="1" x14ac:dyDescent="0.25">
      <c r="B36" s="64"/>
      <c r="C36" s="64"/>
      <c r="D36" s="64"/>
      <c r="E36" s="64"/>
      <c r="F36" s="64"/>
    </row>
    <row r="37" spans="2:9" ht="20.100000000000001" customHeight="1" x14ac:dyDescent="0.25">
      <c r="B37" s="64"/>
      <c r="C37" s="64"/>
      <c r="D37" s="64"/>
      <c r="E37" s="64"/>
      <c r="F37" s="64"/>
    </row>
    <row r="38" spans="2:9" ht="20.100000000000001" customHeight="1" x14ac:dyDescent="0.25">
      <c r="B38" s="64"/>
      <c r="C38" s="64"/>
      <c r="D38" s="64"/>
      <c r="E38" s="64"/>
      <c r="F38" s="64"/>
    </row>
    <row r="39" spans="2:9" ht="20.100000000000001" customHeight="1" x14ac:dyDescent="0.25">
      <c r="B39" s="64"/>
      <c r="C39" s="64"/>
      <c r="D39" s="64"/>
      <c r="E39" s="64"/>
      <c r="F39" s="64"/>
    </row>
    <row r="40" spans="2:9" ht="20.100000000000001" customHeight="1" x14ac:dyDescent="0.25">
      <c r="B40" s="64"/>
      <c r="C40" s="64"/>
      <c r="D40" s="64"/>
      <c r="E40" s="64"/>
      <c r="F40" s="64"/>
    </row>
    <row r="41" spans="2:9" ht="20.100000000000001" customHeight="1" x14ac:dyDescent="0.25"/>
    <row r="42" spans="2:9" ht="20.100000000000001" customHeight="1" x14ac:dyDescent="0.25">
      <c r="G42" s="64"/>
      <c r="H42" s="64"/>
      <c r="I42" s="64"/>
    </row>
    <row r="43" spans="2:9" ht="20.100000000000001" customHeight="1" x14ac:dyDescent="0.25">
      <c r="G43" s="64"/>
      <c r="H43" s="64"/>
      <c r="I43" s="64"/>
    </row>
    <row r="44" spans="2:9" ht="20.100000000000001" customHeight="1" x14ac:dyDescent="0.25">
      <c r="G44" s="64"/>
      <c r="H44" s="64"/>
      <c r="I44" s="64"/>
    </row>
    <row r="45" spans="2:9" ht="20.100000000000001" customHeight="1" x14ac:dyDescent="0.25">
      <c r="G45" s="64"/>
      <c r="H45" s="64"/>
      <c r="I45" s="64"/>
    </row>
    <row r="46" spans="2:9" ht="20.100000000000001" customHeight="1" x14ac:dyDescent="0.25">
      <c r="B46" s="64"/>
      <c r="C46" s="64"/>
      <c r="D46" s="64"/>
      <c r="E46" s="64"/>
      <c r="F46" s="64"/>
      <c r="G46" s="64"/>
      <c r="H46" s="64"/>
      <c r="I46" s="64"/>
    </row>
    <row r="47" spans="2:9" ht="20.100000000000001" customHeight="1" x14ac:dyDescent="0.25">
      <c r="B47" s="64"/>
      <c r="C47" s="64"/>
      <c r="D47" s="64"/>
      <c r="E47" s="64"/>
      <c r="F47" s="64"/>
      <c r="G47" s="64"/>
      <c r="H47" s="64"/>
      <c r="I47" s="64"/>
    </row>
    <row r="48" spans="2:9" ht="20.100000000000001" customHeight="1" x14ac:dyDescent="0.25">
      <c r="B48" s="64"/>
      <c r="C48" s="64"/>
      <c r="D48" s="64"/>
      <c r="E48" s="64"/>
      <c r="F48" s="64"/>
      <c r="G48" s="64"/>
      <c r="H48" s="64"/>
      <c r="I48" s="64"/>
    </row>
    <row r="49" spans="2:9" ht="20.100000000000001" customHeight="1" x14ac:dyDescent="0.25">
      <c r="B49" s="64"/>
      <c r="C49" s="64"/>
      <c r="D49" s="64"/>
      <c r="E49" s="64"/>
      <c r="F49" s="64"/>
      <c r="G49" s="64"/>
      <c r="H49" s="64"/>
      <c r="I49" s="64"/>
    </row>
    <row r="50" spans="2:9" ht="20.100000000000001" customHeight="1" x14ac:dyDescent="0.25">
      <c r="B50" s="64"/>
      <c r="C50" s="64"/>
      <c r="D50" s="64"/>
      <c r="E50" s="64"/>
      <c r="F50" s="64"/>
      <c r="G50" s="64"/>
      <c r="H50" s="64"/>
      <c r="I50" s="64"/>
    </row>
    <row r="51" spans="2:9" ht="20.100000000000001" customHeight="1" x14ac:dyDescent="0.25">
      <c r="B51" s="64"/>
      <c r="C51" s="64"/>
      <c r="D51" s="64"/>
      <c r="E51" s="64"/>
      <c r="F51" s="64"/>
      <c r="G51" s="64"/>
      <c r="H51" s="64"/>
      <c r="I51" s="64"/>
    </row>
    <row r="52" spans="2:9" ht="20.100000000000001" customHeight="1" x14ac:dyDescent="0.25">
      <c r="B52" s="64"/>
      <c r="C52" s="64"/>
      <c r="D52" s="64"/>
      <c r="E52" s="64"/>
      <c r="F52" s="64"/>
      <c r="G52" s="64"/>
      <c r="H52" s="64"/>
      <c r="I52" s="64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u4HzIyZZApajLF1wyxHIJzwBpNDmKfvXne3aRmMK8BwnZUSv4ibmcpP46zM9YiqTWFx1/ShTIzqqfj3bZucM4g==" saltValue="etA5Zq6rvzb9IWqGFJsZ9g==" spinCount="100000" sheet="1" objects="1" scenarios="1"/>
  <mergeCells count="6">
    <mergeCell ref="B8:E8"/>
    <mergeCell ref="B11:E11"/>
    <mergeCell ref="B12:E12"/>
    <mergeCell ref="B13:E13"/>
    <mergeCell ref="B14:E14"/>
    <mergeCell ref="B15:E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ED05-FA48-0240-9585-C72A95B15EAE}">
  <sheetPr>
    <pageSetUpPr fitToPage="1"/>
  </sheetPr>
  <dimension ref="A1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style="1" customWidth="1"/>
    <col min="2" max="5" width="15.85546875" style="1" customWidth="1"/>
    <col min="6" max="6" width="20.85546875" style="1" customWidth="1"/>
    <col min="7" max="7" width="15.85546875" style="1" customWidth="1"/>
    <col min="8" max="8" width="8.85546875" style="1"/>
    <col min="9" max="9" width="12" style="1" bestFit="1" customWidth="1"/>
    <col min="10" max="16384" width="8.85546875" style="1"/>
  </cols>
  <sheetData>
    <row r="1" spans="1:7" x14ac:dyDescent="0.25">
      <c r="A1" s="79"/>
      <c r="B1" s="79"/>
      <c r="C1" s="79"/>
      <c r="D1" s="79"/>
    </row>
    <row r="2" spans="1:7" ht="18.75" x14ac:dyDescent="0.3">
      <c r="A2" s="79"/>
      <c r="B2" s="80"/>
      <c r="C2" s="79"/>
      <c r="D2" s="80"/>
      <c r="E2" s="6" t="s">
        <v>13</v>
      </c>
    </row>
    <row r="3" spans="1:7" x14ac:dyDescent="0.25">
      <c r="A3" s="79"/>
      <c r="B3" s="79"/>
      <c r="C3" s="79"/>
      <c r="D3" s="79"/>
    </row>
    <row r="4" spans="1:7" ht="20.100000000000001" customHeight="1" x14ac:dyDescent="0.25">
      <c r="A4" s="79"/>
      <c r="B4" s="81"/>
      <c r="C4" s="82"/>
      <c r="D4" s="81"/>
      <c r="E4" s="7" t="s">
        <v>14</v>
      </c>
      <c r="F4" s="8"/>
    </row>
    <row r="5" spans="1:7" ht="20.100000000000001" customHeight="1" x14ac:dyDescent="0.25">
      <c r="A5" s="79"/>
      <c r="B5" s="83"/>
      <c r="C5" s="84"/>
      <c r="D5" s="83"/>
      <c r="E5" s="29" t="s">
        <v>16</v>
      </c>
      <c r="F5" s="19" t="s">
        <v>15</v>
      </c>
    </row>
    <row r="6" spans="1:7" ht="20.100000000000001" customHeight="1" x14ac:dyDescent="0.25">
      <c r="B6" s="9"/>
      <c r="C6" s="12"/>
      <c r="D6" s="9"/>
      <c r="E6" s="29" t="s">
        <v>17</v>
      </c>
      <c r="F6" s="20">
        <v>43921</v>
      </c>
    </row>
    <row r="7" spans="1:7" ht="20.100000000000001" customHeight="1" x14ac:dyDescent="0.25">
      <c r="B7" s="11"/>
      <c r="C7" s="3"/>
      <c r="D7" s="8"/>
      <c r="E7" s="3"/>
      <c r="F7" s="3"/>
    </row>
    <row r="8" spans="1:7" ht="20.100000000000001" customHeight="1" x14ac:dyDescent="0.25">
      <c r="B8" s="96" t="s">
        <v>0</v>
      </c>
      <c r="C8" s="96"/>
      <c r="D8" s="96"/>
      <c r="E8" s="96"/>
      <c r="F8" s="16">
        <v>0.9355</v>
      </c>
    </row>
    <row r="9" spans="1:7" ht="20.100000000000001" customHeight="1" x14ac:dyDescent="0.25">
      <c r="B9" s="96" t="s">
        <v>10</v>
      </c>
      <c r="C9" s="96"/>
      <c r="D9" s="96"/>
      <c r="E9" s="96"/>
      <c r="F9" s="17">
        <v>226230443.59999999</v>
      </c>
    </row>
    <row r="10" spans="1:7" ht="20.100000000000001" customHeight="1" x14ac:dyDescent="0.25">
      <c r="B10" s="96" t="s">
        <v>1</v>
      </c>
      <c r="C10" s="96"/>
      <c r="D10" s="96"/>
      <c r="E10" s="96"/>
      <c r="F10" s="18">
        <v>241834884</v>
      </c>
      <c r="G10" s="5"/>
    </row>
    <row r="11" spans="1:7" ht="20.100000000000001" customHeight="1" x14ac:dyDescent="0.25">
      <c r="B11" s="96" t="s">
        <v>11</v>
      </c>
      <c r="C11" s="96"/>
      <c r="D11" s="96"/>
      <c r="E11" s="96"/>
      <c r="F11" s="18">
        <f>F10+F12</f>
        <v>331834884</v>
      </c>
    </row>
    <row r="12" spans="1:7" ht="20.100000000000001" customHeight="1" x14ac:dyDescent="0.25">
      <c r="B12" s="96" t="s">
        <v>12</v>
      </c>
      <c r="C12" s="96"/>
      <c r="D12" s="96"/>
      <c r="E12" s="96"/>
      <c r="F12" s="18">
        <v>90000000</v>
      </c>
    </row>
    <row r="13" spans="1:7" ht="20.100000000000001" customHeight="1" x14ac:dyDescent="0.25">
      <c r="B13" s="2"/>
      <c r="C13" s="30"/>
      <c r="D13" s="30"/>
      <c r="E13" s="30"/>
    </row>
    <row r="14" spans="1:7" ht="20.100000000000001" customHeight="1" x14ac:dyDescent="0.25">
      <c r="B14" s="11" t="s">
        <v>29</v>
      </c>
      <c r="C14" s="11"/>
      <c r="D14" s="31"/>
      <c r="E14" s="31"/>
      <c r="F14" s="13"/>
    </row>
    <row r="15" spans="1:7" ht="20.100000000000001" customHeight="1" x14ac:dyDescent="0.25">
      <c r="B15" s="95" t="s">
        <v>25</v>
      </c>
      <c r="C15" s="95"/>
      <c r="D15" s="95"/>
      <c r="E15" s="95"/>
      <c r="F15" s="21">
        <f>68563000+1782884</f>
        <v>70345884</v>
      </c>
    </row>
    <row r="16" spans="1:7" ht="20.100000000000001" customHeight="1" x14ac:dyDescent="0.25">
      <c r="B16" s="95" t="s">
        <v>26</v>
      </c>
      <c r="C16" s="95"/>
      <c r="D16" s="95"/>
      <c r="E16" s="95"/>
      <c r="F16" s="22">
        <v>50000000</v>
      </c>
    </row>
    <row r="17" spans="2:7" ht="20.100000000000001" customHeight="1" x14ac:dyDescent="0.25">
      <c r="B17" s="95" t="s">
        <v>27</v>
      </c>
      <c r="C17" s="95"/>
      <c r="D17" s="95"/>
      <c r="E17" s="95"/>
      <c r="F17" s="22">
        <f>F15-F16</f>
        <v>20345884</v>
      </c>
    </row>
    <row r="18" spans="2:7" ht="20.100000000000001" customHeight="1" x14ac:dyDescent="0.25">
      <c r="B18" s="95" t="s">
        <v>2</v>
      </c>
      <c r="C18" s="95"/>
      <c r="D18" s="95"/>
      <c r="E18" s="95"/>
      <c r="F18" s="46">
        <f>68563000*'31.1.2020'!$F$8+1782884*'29.2.2020'!$F$8</f>
        <v>70362999.686399996</v>
      </c>
    </row>
    <row r="19" spans="2:7" ht="20.100000000000001" customHeight="1" x14ac:dyDescent="0.25">
      <c r="B19" s="95" t="s">
        <v>3</v>
      </c>
      <c r="C19" s="95"/>
      <c r="D19" s="95"/>
      <c r="E19" s="95"/>
      <c r="F19" s="46">
        <f>F16*'31.1.2020'!$F$8</f>
        <v>50000000</v>
      </c>
    </row>
    <row r="20" spans="2:7" ht="20.100000000000001" customHeight="1" x14ac:dyDescent="0.25">
      <c r="B20" s="95" t="s">
        <v>6</v>
      </c>
      <c r="C20" s="95"/>
      <c r="D20" s="95"/>
      <c r="E20" s="95"/>
      <c r="F20" s="23">
        <f>F18-F19</f>
        <v>20362999.686399996</v>
      </c>
    </row>
    <row r="21" spans="2:7" ht="20.100000000000001" customHeight="1" x14ac:dyDescent="0.25">
      <c r="B21" s="95" t="s">
        <v>21</v>
      </c>
      <c r="C21" s="95"/>
      <c r="D21" s="95"/>
      <c r="E21" s="95"/>
      <c r="F21" s="23">
        <v>0</v>
      </c>
    </row>
    <row r="22" spans="2:7" ht="20.100000000000001" customHeight="1" x14ac:dyDescent="0.25">
      <c r="B22" s="95" t="s">
        <v>22</v>
      </c>
      <c r="C22" s="95"/>
      <c r="D22" s="95"/>
      <c r="E22" s="95"/>
      <c r="F22" s="23">
        <v>0</v>
      </c>
    </row>
    <row r="23" spans="2:7" ht="20.100000000000001" customHeight="1" x14ac:dyDescent="0.25">
      <c r="B23" s="15" t="s">
        <v>19</v>
      </c>
      <c r="C23" s="32"/>
      <c r="D23" s="31"/>
      <c r="E23" s="31"/>
      <c r="F23" s="8"/>
    </row>
    <row r="24" spans="2:7" ht="20.100000000000001" customHeight="1" x14ac:dyDescent="0.25">
      <c r="B24" s="15" t="s">
        <v>20</v>
      </c>
      <c r="C24" s="32"/>
      <c r="D24" s="31"/>
      <c r="E24" s="31"/>
      <c r="F24" s="8"/>
    </row>
    <row r="25" spans="2:7" ht="20.100000000000001" customHeight="1" x14ac:dyDescent="0.25">
      <c r="B25" s="98" t="s">
        <v>24</v>
      </c>
      <c r="C25" s="98"/>
      <c r="D25" s="98"/>
      <c r="E25" s="98"/>
      <c r="F25" s="98"/>
    </row>
    <row r="26" spans="2:7" ht="20.100000000000001" customHeight="1" x14ac:dyDescent="0.25">
      <c r="B26" s="2"/>
      <c r="C26" s="30"/>
      <c r="D26" s="30"/>
      <c r="E26" s="30"/>
    </row>
    <row r="27" spans="2:7" ht="20.100000000000001" customHeight="1" x14ac:dyDescent="0.25">
      <c r="B27" s="4" t="s">
        <v>23</v>
      </c>
      <c r="C27" s="30"/>
      <c r="D27" s="30"/>
      <c r="E27" s="30"/>
      <c r="G27" s="14"/>
    </row>
    <row r="28" spans="2:7" ht="20.100000000000001" customHeight="1" x14ac:dyDescent="0.25">
      <c r="B28" s="96" t="s">
        <v>5</v>
      </c>
      <c r="C28" s="96"/>
      <c r="D28" s="96"/>
      <c r="E28" s="96"/>
      <c r="F28" s="25">
        <v>84326146.370000005</v>
      </c>
      <c r="G28" s="26">
        <f>F28/F$32</f>
        <v>0.19135277252658392</v>
      </c>
    </row>
    <row r="29" spans="2:7" ht="20.100000000000001" customHeight="1" x14ac:dyDescent="0.25">
      <c r="B29" s="96" t="s">
        <v>8</v>
      </c>
      <c r="C29" s="96"/>
      <c r="D29" s="96"/>
      <c r="E29" s="96"/>
      <c r="F29" s="25">
        <v>199175068.74000001</v>
      </c>
      <c r="G29" s="26">
        <f t="shared" ref="G29:G31" si="0">F29/F$32</f>
        <v>0.45196778534553034</v>
      </c>
    </row>
    <row r="30" spans="2:7" ht="20.100000000000001" customHeight="1" x14ac:dyDescent="0.25">
      <c r="B30" s="96" t="s">
        <v>7</v>
      </c>
      <c r="C30" s="96"/>
      <c r="D30" s="96"/>
      <c r="E30" s="96"/>
      <c r="F30" s="25">
        <v>157183000</v>
      </c>
      <c r="G30" s="26">
        <f t="shared" si="0"/>
        <v>0.35667944212788572</v>
      </c>
    </row>
    <row r="31" spans="2:7" ht="20.100000000000001" customHeight="1" x14ac:dyDescent="0.25">
      <c r="B31" s="96" t="s">
        <v>9</v>
      </c>
      <c r="C31" s="96"/>
      <c r="D31" s="96"/>
      <c r="E31" s="96"/>
      <c r="F31" s="25">
        <v>0</v>
      </c>
      <c r="G31" s="26">
        <f t="shared" si="0"/>
        <v>0</v>
      </c>
    </row>
    <row r="32" spans="2:7" ht="20.100000000000001" customHeight="1" x14ac:dyDescent="0.25">
      <c r="B32" s="97" t="s">
        <v>4</v>
      </c>
      <c r="C32" s="97"/>
      <c r="D32" s="97"/>
      <c r="E32" s="97"/>
      <c r="F32" s="27">
        <f>SUM(F28:F31)</f>
        <v>440684215.11000001</v>
      </c>
      <c r="G32" s="28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TfcJRnWWn2p/rvWJdodadnxfj/aci/KbKuhYaL8t0qvgl/Z9roTJ55N3fgsiEKB3w7FwDk0lAk9nFSsQP58pxw==" saltValue="dAYr++XxFphaxm7uTg+1E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EA71-E573-DE49-8DD1-260F75AD19D7}">
  <sheetPr>
    <pageSetUpPr fitToPage="1"/>
  </sheetPr>
  <dimension ref="A1:G53"/>
  <sheetViews>
    <sheetView showGridLines="0" zoomScaleNormal="100" workbookViewId="0">
      <selection activeCell="G27" sqref="G27"/>
    </sheetView>
  </sheetViews>
  <sheetFormatPr defaultColWidth="8.85546875" defaultRowHeight="15" x14ac:dyDescent="0.25"/>
  <cols>
    <col min="1" max="1" width="2.85546875" style="1" customWidth="1"/>
    <col min="2" max="5" width="15.85546875" style="1" customWidth="1"/>
    <col min="6" max="6" width="20.85546875" style="1" customWidth="1"/>
    <col min="7" max="7" width="15.85546875" style="1" customWidth="1"/>
    <col min="8" max="16384" width="8.85546875" style="1"/>
  </cols>
  <sheetData>
    <row r="1" spans="1:7" x14ac:dyDescent="0.25">
      <c r="A1" s="79"/>
      <c r="B1" s="79"/>
      <c r="C1" s="79"/>
      <c r="D1" s="79"/>
    </row>
    <row r="2" spans="1:7" ht="18.75" x14ac:dyDescent="0.3">
      <c r="A2" s="79"/>
      <c r="B2" s="80"/>
      <c r="C2" s="79"/>
      <c r="D2" s="80"/>
      <c r="E2" s="6" t="s">
        <v>13</v>
      </c>
    </row>
    <row r="3" spans="1:7" x14ac:dyDescent="0.25">
      <c r="A3" s="79"/>
      <c r="B3" s="79"/>
      <c r="C3" s="79"/>
      <c r="D3" s="79"/>
    </row>
    <row r="4" spans="1:7" ht="20.100000000000001" customHeight="1" x14ac:dyDescent="0.25">
      <c r="A4" s="79"/>
      <c r="B4" s="81"/>
      <c r="C4" s="82"/>
      <c r="D4" s="81"/>
      <c r="E4" s="7" t="s">
        <v>14</v>
      </c>
      <c r="F4" s="8"/>
    </row>
    <row r="5" spans="1:7" ht="20.100000000000001" customHeight="1" x14ac:dyDescent="0.25">
      <c r="A5" s="79"/>
      <c r="B5" s="83"/>
      <c r="C5" s="84"/>
      <c r="D5" s="83"/>
      <c r="E5" s="29" t="s">
        <v>16</v>
      </c>
      <c r="F5" s="19" t="s">
        <v>15</v>
      </c>
    </row>
    <row r="6" spans="1:7" ht="20.100000000000001" customHeight="1" x14ac:dyDescent="0.25">
      <c r="B6" s="9"/>
      <c r="C6" s="12"/>
      <c r="D6" s="9"/>
      <c r="E6" s="29" t="s">
        <v>17</v>
      </c>
      <c r="F6" s="20">
        <v>43951</v>
      </c>
    </row>
    <row r="7" spans="1:7" ht="20.100000000000001" customHeight="1" x14ac:dyDescent="0.25">
      <c r="B7" s="11"/>
      <c r="C7" s="3"/>
      <c r="D7" s="8"/>
      <c r="E7" s="3"/>
      <c r="F7" s="3"/>
    </row>
    <row r="8" spans="1:7" ht="20.100000000000001" customHeight="1" x14ac:dyDescent="0.25">
      <c r="B8" s="96" t="s">
        <v>0</v>
      </c>
      <c r="C8" s="96"/>
      <c r="D8" s="96"/>
      <c r="E8" s="96"/>
      <c r="F8" s="16">
        <v>0.94289999999999996</v>
      </c>
    </row>
    <row r="9" spans="1:7" ht="20.100000000000001" customHeight="1" x14ac:dyDescent="0.25">
      <c r="B9" s="96" t="s">
        <v>10</v>
      </c>
      <c r="C9" s="96"/>
      <c r="D9" s="96"/>
      <c r="E9" s="96"/>
      <c r="F9" s="17">
        <v>247610067.00999999</v>
      </c>
    </row>
    <row r="10" spans="1:7" ht="20.100000000000001" customHeight="1" x14ac:dyDescent="0.25">
      <c r="B10" s="96" t="s">
        <v>1</v>
      </c>
      <c r="C10" s="96"/>
      <c r="D10" s="96"/>
      <c r="E10" s="96"/>
      <c r="F10" s="18">
        <v>262621629</v>
      </c>
      <c r="G10" s="42"/>
    </row>
    <row r="11" spans="1:7" ht="20.100000000000001" customHeight="1" x14ac:dyDescent="0.25">
      <c r="B11" s="96" t="s">
        <v>11</v>
      </c>
      <c r="C11" s="96"/>
      <c r="D11" s="96"/>
      <c r="E11" s="96"/>
      <c r="F11" s="18">
        <f>F10+F12</f>
        <v>352621629</v>
      </c>
    </row>
    <row r="12" spans="1:7" ht="20.100000000000001" customHeight="1" x14ac:dyDescent="0.25">
      <c r="B12" s="96" t="s">
        <v>12</v>
      </c>
      <c r="C12" s="96"/>
      <c r="D12" s="96"/>
      <c r="E12" s="96"/>
      <c r="F12" s="18">
        <v>90000000</v>
      </c>
    </row>
    <row r="13" spans="1:7" ht="20.100000000000001" customHeight="1" x14ac:dyDescent="0.25">
      <c r="B13" s="2"/>
      <c r="C13" s="30"/>
      <c r="D13" s="30"/>
      <c r="E13" s="30"/>
    </row>
    <row r="14" spans="1:7" ht="20.100000000000001" customHeight="1" x14ac:dyDescent="0.25">
      <c r="B14" s="11" t="s">
        <v>28</v>
      </c>
      <c r="C14" s="11"/>
      <c r="D14" s="31"/>
      <c r="E14" s="31"/>
      <c r="F14" s="13"/>
    </row>
    <row r="15" spans="1:7" ht="20.100000000000001" customHeight="1" x14ac:dyDescent="0.25">
      <c r="B15" s="95" t="s">
        <v>25</v>
      </c>
      <c r="C15" s="95"/>
      <c r="D15" s="95"/>
      <c r="E15" s="95"/>
      <c r="F15" s="21">
        <v>20786745</v>
      </c>
    </row>
    <row r="16" spans="1:7" ht="20.100000000000001" customHeight="1" x14ac:dyDescent="0.25">
      <c r="B16" s="95" t="s">
        <v>26</v>
      </c>
      <c r="C16" s="95"/>
      <c r="D16" s="95"/>
      <c r="E16" s="95"/>
      <c r="F16" s="22">
        <v>0</v>
      </c>
    </row>
    <row r="17" spans="2:7" ht="20.100000000000001" customHeight="1" x14ac:dyDescent="0.25">
      <c r="B17" s="95" t="s">
        <v>27</v>
      </c>
      <c r="C17" s="95"/>
      <c r="D17" s="95"/>
      <c r="E17" s="95"/>
      <c r="F17" s="22">
        <f>F15-F16</f>
        <v>20786745</v>
      </c>
    </row>
    <row r="18" spans="2:7" ht="20.100000000000001" customHeight="1" x14ac:dyDescent="0.25">
      <c r="B18" s="95" t="s">
        <v>2</v>
      </c>
      <c r="C18" s="95"/>
      <c r="D18" s="95"/>
      <c r="E18" s="95"/>
      <c r="F18" s="46">
        <f>F15*'31.3.2020'!$F$8</f>
        <v>19445999.947500002</v>
      </c>
    </row>
    <row r="19" spans="2:7" ht="20.100000000000001" customHeight="1" x14ac:dyDescent="0.25">
      <c r="B19" s="95" t="s">
        <v>3</v>
      </c>
      <c r="C19" s="95"/>
      <c r="D19" s="95"/>
      <c r="E19" s="95"/>
      <c r="F19" s="46">
        <f>F16*'31.3.2020'!$F$8</f>
        <v>0</v>
      </c>
    </row>
    <row r="20" spans="2:7" ht="20.100000000000001" customHeight="1" x14ac:dyDescent="0.25">
      <c r="B20" s="95" t="s">
        <v>6</v>
      </c>
      <c r="C20" s="95"/>
      <c r="D20" s="95"/>
      <c r="E20" s="95"/>
      <c r="F20" s="23">
        <f>F18-F19</f>
        <v>19445999.947500002</v>
      </c>
    </row>
    <row r="21" spans="2:7" ht="20.100000000000001" customHeight="1" x14ac:dyDescent="0.25">
      <c r="B21" s="95" t="s">
        <v>21</v>
      </c>
      <c r="C21" s="95"/>
      <c r="D21" s="95"/>
      <c r="E21" s="95"/>
      <c r="F21" s="23">
        <v>0</v>
      </c>
    </row>
    <row r="22" spans="2:7" ht="20.100000000000001" customHeight="1" x14ac:dyDescent="0.25">
      <c r="B22" s="95" t="s">
        <v>22</v>
      </c>
      <c r="C22" s="95"/>
      <c r="D22" s="95"/>
      <c r="E22" s="95"/>
      <c r="F22" s="23">
        <v>0</v>
      </c>
    </row>
    <row r="23" spans="2:7" ht="20.100000000000001" customHeight="1" x14ac:dyDescent="0.25">
      <c r="B23" s="15" t="s">
        <v>19</v>
      </c>
      <c r="C23" s="32"/>
      <c r="D23" s="31"/>
      <c r="E23" s="31"/>
      <c r="F23" s="8"/>
    </row>
    <row r="24" spans="2:7" ht="20.100000000000001" customHeight="1" x14ac:dyDescent="0.25">
      <c r="B24" s="15" t="s">
        <v>20</v>
      </c>
      <c r="C24" s="32"/>
      <c r="D24" s="31"/>
      <c r="E24" s="31"/>
      <c r="F24" s="8"/>
    </row>
    <row r="25" spans="2:7" ht="20.100000000000001" customHeight="1" x14ac:dyDescent="0.25">
      <c r="B25" s="98" t="s">
        <v>24</v>
      </c>
      <c r="C25" s="98"/>
      <c r="D25" s="98"/>
      <c r="E25" s="98"/>
      <c r="F25" s="98"/>
    </row>
    <row r="26" spans="2:7" ht="20.100000000000001" customHeight="1" x14ac:dyDescent="0.25">
      <c r="B26" s="2"/>
      <c r="C26" s="30"/>
      <c r="D26" s="30"/>
      <c r="E26" s="30"/>
    </row>
    <row r="27" spans="2:7" ht="20.100000000000001" customHeight="1" x14ac:dyDescent="0.25">
      <c r="B27" s="4" t="s">
        <v>23</v>
      </c>
      <c r="C27" s="30"/>
      <c r="D27" s="30"/>
      <c r="E27" s="30"/>
      <c r="G27" s="14"/>
    </row>
    <row r="28" spans="2:7" ht="20.100000000000001" customHeight="1" x14ac:dyDescent="0.25">
      <c r="B28" s="96" t="s">
        <v>5</v>
      </c>
      <c r="C28" s="96"/>
      <c r="D28" s="96"/>
      <c r="E28" s="96"/>
      <c r="F28" s="25">
        <v>77594386.969999999</v>
      </c>
      <c r="G28" s="26">
        <f>F28/F$32</f>
        <v>0.17880407384524033</v>
      </c>
    </row>
    <row r="29" spans="2:7" ht="20.100000000000001" customHeight="1" x14ac:dyDescent="0.25">
      <c r="B29" s="96" t="s">
        <v>8</v>
      </c>
      <c r="C29" s="96"/>
      <c r="D29" s="96"/>
      <c r="E29" s="96"/>
      <c r="F29" s="25">
        <v>196508495.24000001</v>
      </c>
      <c r="G29" s="26">
        <f t="shared" ref="G29:G31" si="0">F29/F$32</f>
        <v>0.45282295364605057</v>
      </c>
    </row>
    <row r="30" spans="2:7" ht="20.100000000000001" customHeight="1" x14ac:dyDescent="0.25">
      <c r="B30" s="96" t="s">
        <v>7</v>
      </c>
      <c r="C30" s="96"/>
      <c r="D30" s="96"/>
      <c r="E30" s="96"/>
      <c r="F30" s="25">
        <v>157539000</v>
      </c>
      <c r="G30" s="26">
        <f t="shared" si="0"/>
        <v>0.36302387439952372</v>
      </c>
    </row>
    <row r="31" spans="2:7" ht="20.100000000000001" customHeight="1" x14ac:dyDescent="0.25">
      <c r="B31" s="96" t="s">
        <v>9</v>
      </c>
      <c r="C31" s="96"/>
      <c r="D31" s="96"/>
      <c r="E31" s="96"/>
      <c r="F31" s="25">
        <v>2321311.7000000002</v>
      </c>
      <c r="G31" s="26">
        <f t="shared" si="0"/>
        <v>5.3490981091853127E-3</v>
      </c>
    </row>
    <row r="32" spans="2:7" ht="20.100000000000001" customHeight="1" x14ac:dyDescent="0.25">
      <c r="B32" s="97" t="s">
        <v>4</v>
      </c>
      <c r="C32" s="97"/>
      <c r="D32" s="97"/>
      <c r="E32" s="97"/>
      <c r="F32" s="27">
        <f>SUM(F28:F31)</f>
        <v>433963193.91000003</v>
      </c>
      <c r="G32" s="28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pZQwRX2uwv+OiJev+6fFxzfo1xC6k5H1ZxGQAMA/MlIXAPEfvCVs0VB1jk6/A7qPoA1mPXjU+4+7hu1QCui0xQ==" saltValue="O8JiRuCXvHHjKIXbZ8oESQ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25" right="0.25" top="0.75" bottom="0.75" header="0.3" footer="0.3"/>
  <pageSetup paperSize="9" scale="87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F191-C4FC-422C-A14A-4F1A52C7410D}">
  <sheetPr>
    <pageSetUpPr fitToPage="1"/>
  </sheetPr>
  <dimension ref="A1:H53"/>
  <sheetViews>
    <sheetView showGridLines="0" zoomScaleNormal="100" workbookViewId="0">
      <selection activeCell="G27" sqref="G27"/>
    </sheetView>
  </sheetViews>
  <sheetFormatPr defaultColWidth="8.85546875" defaultRowHeight="15" x14ac:dyDescent="0.25"/>
  <cols>
    <col min="1" max="1" width="2.85546875" style="1" customWidth="1"/>
    <col min="2" max="5" width="15.85546875" customWidth="1"/>
    <col min="6" max="6" width="20.85546875" customWidth="1"/>
    <col min="7" max="7" width="17.42578125" bestFit="1" customWidth="1"/>
    <col min="8" max="8" width="15.42578125" bestFit="1" customWidth="1"/>
  </cols>
  <sheetData>
    <row r="1" spans="1:8" x14ac:dyDescent="0.25">
      <c r="A1" s="79"/>
      <c r="B1" s="79"/>
      <c r="C1" s="79"/>
      <c r="D1" s="79"/>
    </row>
    <row r="2" spans="1:8" ht="18.75" x14ac:dyDescent="0.3">
      <c r="A2" s="79"/>
      <c r="B2" s="80"/>
      <c r="C2" s="79"/>
      <c r="D2" s="80"/>
      <c r="E2" s="6" t="s">
        <v>13</v>
      </c>
      <c r="F2" s="1"/>
    </row>
    <row r="3" spans="1:8" x14ac:dyDescent="0.25">
      <c r="A3" s="79"/>
      <c r="B3" s="79"/>
      <c r="C3" s="79"/>
      <c r="D3" s="79"/>
      <c r="E3" s="1"/>
      <c r="F3" s="1"/>
    </row>
    <row r="4" spans="1:8" s="1" customFormat="1" ht="20.100000000000001" customHeight="1" x14ac:dyDescent="0.25">
      <c r="A4" s="79"/>
      <c r="B4" s="81"/>
      <c r="C4" s="82"/>
      <c r="D4" s="81"/>
      <c r="E4" s="7" t="s">
        <v>14</v>
      </c>
      <c r="F4" s="8"/>
    </row>
    <row r="5" spans="1:8" s="1" customFormat="1" ht="20.100000000000001" customHeight="1" x14ac:dyDescent="0.25">
      <c r="A5" s="79"/>
      <c r="B5" s="83"/>
      <c r="C5" s="84"/>
      <c r="D5" s="83"/>
      <c r="E5" s="29" t="s">
        <v>16</v>
      </c>
      <c r="F5" s="19" t="s">
        <v>15</v>
      </c>
    </row>
    <row r="6" spans="1:8" s="1" customFormat="1" ht="20.100000000000001" customHeight="1" x14ac:dyDescent="0.25">
      <c r="B6" s="9"/>
      <c r="C6" s="12"/>
      <c r="D6" s="9"/>
      <c r="E6" s="29" t="s">
        <v>17</v>
      </c>
      <c r="F6" s="20">
        <v>43982</v>
      </c>
    </row>
    <row r="7" spans="1:8" ht="20.100000000000001" customHeight="1" x14ac:dyDescent="0.25">
      <c r="B7" s="11"/>
      <c r="C7" s="3"/>
      <c r="D7" s="8"/>
      <c r="E7" s="3"/>
      <c r="F7" s="3"/>
      <c r="G7" s="1"/>
    </row>
    <row r="8" spans="1:8" ht="20.100000000000001" customHeight="1" x14ac:dyDescent="0.25">
      <c r="B8" s="96" t="s">
        <v>0</v>
      </c>
      <c r="C8" s="96"/>
      <c r="D8" s="96"/>
      <c r="E8" s="96"/>
      <c r="F8" s="16">
        <v>0.94920000000000004</v>
      </c>
      <c r="G8" s="1"/>
    </row>
    <row r="9" spans="1:8" ht="20.100000000000001" customHeight="1" x14ac:dyDescent="0.25">
      <c r="B9" s="96" t="s">
        <v>10</v>
      </c>
      <c r="C9" s="96"/>
      <c r="D9" s="96"/>
      <c r="E9" s="96"/>
      <c r="F9" s="17">
        <v>254611137.74000001</v>
      </c>
      <c r="G9" s="1"/>
    </row>
    <row r="10" spans="1:8" ht="20.100000000000001" customHeight="1" x14ac:dyDescent="0.25">
      <c r="B10" s="96" t="s">
        <v>1</v>
      </c>
      <c r="C10" s="96"/>
      <c r="D10" s="96"/>
      <c r="E10" s="96"/>
      <c r="F10" s="18">
        <v>268247888</v>
      </c>
      <c r="G10" s="42"/>
      <c r="H10" s="43"/>
    </row>
    <row r="11" spans="1:8" ht="20.100000000000001" customHeight="1" x14ac:dyDescent="0.25">
      <c r="B11" s="96" t="s">
        <v>11</v>
      </c>
      <c r="C11" s="96"/>
      <c r="D11" s="96"/>
      <c r="E11" s="96"/>
      <c r="F11" s="18">
        <f>F10+F12</f>
        <v>358247888</v>
      </c>
      <c r="G11" s="1"/>
    </row>
    <row r="12" spans="1:8" ht="20.100000000000001" customHeight="1" x14ac:dyDescent="0.25">
      <c r="B12" s="96" t="s">
        <v>12</v>
      </c>
      <c r="C12" s="96"/>
      <c r="D12" s="96"/>
      <c r="E12" s="96"/>
      <c r="F12" s="18">
        <v>90000000</v>
      </c>
      <c r="G12" s="1"/>
    </row>
    <row r="13" spans="1:8" ht="20.100000000000001" customHeight="1" x14ac:dyDescent="0.25">
      <c r="B13" s="2"/>
      <c r="C13" s="30"/>
      <c r="D13" s="30"/>
      <c r="E13" s="30"/>
    </row>
    <row r="14" spans="1:8" ht="20.100000000000001" customHeight="1" x14ac:dyDescent="0.25">
      <c r="B14" s="11" t="s">
        <v>18</v>
      </c>
      <c r="C14" s="11"/>
      <c r="D14" s="31"/>
      <c r="E14" s="31"/>
      <c r="F14" s="13"/>
    </row>
    <row r="15" spans="1:8" ht="20.100000000000001" customHeight="1" x14ac:dyDescent="0.25">
      <c r="B15" s="95" t="s">
        <v>25</v>
      </c>
      <c r="C15" s="95"/>
      <c r="D15" s="95"/>
      <c r="E15" s="95"/>
      <c r="F15" s="21">
        <v>5626259</v>
      </c>
    </row>
    <row r="16" spans="1:8" ht="20.100000000000001" customHeight="1" x14ac:dyDescent="0.25">
      <c r="B16" s="95" t="s">
        <v>26</v>
      </c>
      <c r="C16" s="95"/>
      <c r="D16" s="95"/>
      <c r="E16" s="95"/>
      <c r="F16" s="22">
        <v>0</v>
      </c>
    </row>
    <row r="17" spans="2:7" ht="20.100000000000001" customHeight="1" x14ac:dyDescent="0.25">
      <c r="B17" s="95" t="s">
        <v>27</v>
      </c>
      <c r="C17" s="95"/>
      <c r="D17" s="95"/>
      <c r="E17" s="95"/>
      <c r="F17" s="22">
        <f>F15-F16</f>
        <v>5626259</v>
      </c>
    </row>
    <row r="18" spans="2:7" ht="20.100000000000001" customHeight="1" x14ac:dyDescent="0.25">
      <c r="B18" s="95" t="s">
        <v>2</v>
      </c>
      <c r="C18" s="95"/>
      <c r="D18" s="95"/>
      <c r="E18" s="95"/>
      <c r="F18" s="46">
        <f>F15*'30.4.2020'!$F$8</f>
        <v>5304999.6110999994</v>
      </c>
    </row>
    <row r="19" spans="2:7" ht="20.100000000000001" customHeight="1" x14ac:dyDescent="0.25">
      <c r="B19" s="95" t="s">
        <v>3</v>
      </c>
      <c r="C19" s="95"/>
      <c r="D19" s="95"/>
      <c r="E19" s="95"/>
      <c r="F19" s="46">
        <f>F16*'30.4.2020'!$F$8</f>
        <v>0</v>
      </c>
    </row>
    <row r="20" spans="2:7" s="1" customFormat="1" ht="20.100000000000001" customHeight="1" x14ac:dyDescent="0.25">
      <c r="B20" s="95" t="s">
        <v>6</v>
      </c>
      <c r="C20" s="95"/>
      <c r="D20" s="95"/>
      <c r="E20" s="95"/>
      <c r="F20" s="23">
        <f>F18-F19</f>
        <v>5304999.6110999994</v>
      </c>
    </row>
    <row r="21" spans="2:7" s="1" customFormat="1" ht="20.100000000000001" customHeight="1" x14ac:dyDescent="0.25">
      <c r="B21" s="95" t="s">
        <v>21</v>
      </c>
      <c r="C21" s="95"/>
      <c r="D21" s="95"/>
      <c r="E21" s="95"/>
      <c r="F21" s="23">
        <v>0</v>
      </c>
    </row>
    <row r="22" spans="2:7" s="1" customFormat="1" ht="20.100000000000001" customHeight="1" x14ac:dyDescent="0.25">
      <c r="B22" s="95" t="s">
        <v>22</v>
      </c>
      <c r="C22" s="95"/>
      <c r="D22" s="95"/>
      <c r="E22" s="95"/>
      <c r="F22" s="23">
        <v>0</v>
      </c>
    </row>
    <row r="23" spans="2:7" s="1" customFormat="1" ht="20.100000000000001" customHeight="1" x14ac:dyDescent="0.25">
      <c r="B23" s="15" t="s">
        <v>19</v>
      </c>
      <c r="C23" s="32"/>
      <c r="D23" s="31"/>
      <c r="E23" s="31"/>
      <c r="F23" s="8"/>
    </row>
    <row r="24" spans="2:7" s="1" customFormat="1" ht="20.100000000000001" customHeight="1" x14ac:dyDescent="0.25">
      <c r="B24" s="15" t="s">
        <v>20</v>
      </c>
      <c r="C24" s="32"/>
      <c r="D24" s="31"/>
      <c r="E24" s="31"/>
      <c r="F24" s="8"/>
    </row>
    <row r="25" spans="2:7" s="1" customFormat="1" ht="20.100000000000001" customHeight="1" x14ac:dyDescent="0.25">
      <c r="B25" s="98" t="s">
        <v>24</v>
      </c>
      <c r="C25" s="98"/>
      <c r="D25" s="98"/>
      <c r="E25" s="98"/>
      <c r="F25" s="98"/>
    </row>
    <row r="26" spans="2:7" ht="20.100000000000001" customHeight="1" x14ac:dyDescent="0.25">
      <c r="B26" s="2"/>
      <c r="C26" s="30"/>
      <c r="D26" s="30"/>
      <c r="E26" s="30"/>
    </row>
    <row r="27" spans="2:7" ht="20.100000000000001" customHeight="1" x14ac:dyDescent="0.25">
      <c r="B27" s="4" t="s">
        <v>23</v>
      </c>
      <c r="C27" s="30"/>
      <c r="D27" s="30"/>
      <c r="E27" s="30"/>
      <c r="G27" s="14"/>
    </row>
    <row r="28" spans="2:7" ht="20.100000000000001" customHeight="1" x14ac:dyDescent="0.25">
      <c r="B28" s="96" t="s">
        <v>5</v>
      </c>
      <c r="C28" s="96"/>
      <c r="D28" s="96"/>
      <c r="E28" s="96"/>
      <c r="F28" s="25">
        <v>93474415.180000007</v>
      </c>
      <c r="G28" s="26">
        <f>F28/F$32</f>
        <v>0.20668545828485121</v>
      </c>
    </row>
    <row r="29" spans="2:7" ht="20.100000000000001" customHeight="1" x14ac:dyDescent="0.25">
      <c r="B29" s="96" t="s">
        <v>8</v>
      </c>
      <c r="C29" s="96"/>
      <c r="D29" s="96"/>
      <c r="E29" s="96"/>
      <c r="F29" s="25">
        <v>196188818.81</v>
      </c>
      <c r="G29" s="26">
        <f t="shared" ref="G29:G31" si="0">F29/F$32</f>
        <v>0.43380186811572075</v>
      </c>
    </row>
    <row r="30" spans="2:7" ht="20.100000000000001" customHeight="1" x14ac:dyDescent="0.25">
      <c r="B30" s="96" t="s">
        <v>7</v>
      </c>
      <c r="C30" s="96"/>
      <c r="D30" s="96"/>
      <c r="E30" s="96"/>
      <c r="F30" s="25">
        <v>157811000</v>
      </c>
      <c r="G30" s="26">
        <f t="shared" si="0"/>
        <v>0.34894295722076379</v>
      </c>
    </row>
    <row r="31" spans="2:7" ht="20.100000000000001" customHeight="1" x14ac:dyDescent="0.25">
      <c r="B31" s="96" t="s">
        <v>9</v>
      </c>
      <c r="C31" s="96"/>
      <c r="D31" s="96"/>
      <c r="E31" s="96"/>
      <c r="F31" s="25">
        <v>4780201.1100000003</v>
      </c>
      <c r="G31" s="26">
        <f t="shared" si="0"/>
        <v>1.0569716378664211E-2</v>
      </c>
    </row>
    <row r="32" spans="2:7" ht="20.100000000000001" customHeight="1" x14ac:dyDescent="0.25">
      <c r="B32" s="97" t="s">
        <v>4</v>
      </c>
      <c r="C32" s="97"/>
      <c r="D32" s="97"/>
      <c r="E32" s="97"/>
      <c r="F32" s="27">
        <f>SUM(F28:F31)</f>
        <v>452254435.10000002</v>
      </c>
      <c r="G32" s="28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pWNoTF35EZSuZ20tTJDkEh7xCHgbNWtTRwV7trxHMxmLWETQY3JQk+yjIwzoA8YV1z09uRgrOWRv0Wiq8jLDWw==" saltValue="iha7NmDyB3RKW7TFJXla4A==" spinCount="100000" sheet="1" objects="1" scenarios="1"/>
  <mergeCells count="19">
    <mergeCell ref="B32:E32"/>
    <mergeCell ref="B25:F25"/>
    <mergeCell ref="B16:E16"/>
    <mergeCell ref="B17:E17"/>
    <mergeCell ref="B18:E18"/>
    <mergeCell ref="B19:E19"/>
    <mergeCell ref="B20:E20"/>
    <mergeCell ref="B21:E21"/>
    <mergeCell ref="B22:E22"/>
    <mergeCell ref="B28:E28"/>
    <mergeCell ref="B29:E29"/>
    <mergeCell ref="B30:E30"/>
    <mergeCell ref="B31:E31"/>
    <mergeCell ref="B15:E15"/>
    <mergeCell ref="B8:E8"/>
    <mergeCell ref="B9:E9"/>
    <mergeCell ref="B10:E10"/>
    <mergeCell ref="B11:E11"/>
    <mergeCell ref="B12:E12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2955-3AF9-4440-93E1-C163E5DAA8D5}">
  <dimension ref="B2:H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44012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35">
        <v>0.96379999999999999</v>
      </c>
    </row>
    <row r="9" spans="2:8" ht="20.100000000000001" customHeight="1" x14ac:dyDescent="0.25">
      <c r="B9" s="101" t="s">
        <v>10</v>
      </c>
      <c r="C9" s="101"/>
      <c r="D9" s="101"/>
      <c r="E9" s="101"/>
      <c r="F9" s="36">
        <v>253939107.25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37">
        <v>263467019</v>
      </c>
      <c r="G10" s="61"/>
      <c r="H10" s="62"/>
    </row>
    <row r="11" spans="2:8" ht="20.100000000000001" customHeight="1" x14ac:dyDescent="0.25">
      <c r="B11" s="101" t="s">
        <v>11</v>
      </c>
      <c r="C11" s="101"/>
      <c r="D11" s="101"/>
      <c r="E11" s="101"/>
      <c r="F11" s="37">
        <f>F10+F12</f>
        <v>373467019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37">
        <f>'31.5.2020'!F12+F16</f>
        <v>110000000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33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48">
        <v>15219131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44">
        <v>20000000</v>
      </c>
    </row>
    <row r="17" spans="2:7" ht="20.100000000000001" customHeight="1" x14ac:dyDescent="0.25">
      <c r="B17" s="99" t="s">
        <v>27</v>
      </c>
      <c r="C17" s="99"/>
      <c r="D17" s="99"/>
      <c r="E17" s="99"/>
      <c r="F17" s="44">
        <f>F15-F16</f>
        <v>-4780869</v>
      </c>
    </row>
    <row r="18" spans="2:7" ht="20.100000000000001" customHeight="1" x14ac:dyDescent="0.25">
      <c r="B18" s="99" t="s">
        <v>2</v>
      </c>
      <c r="C18" s="99"/>
      <c r="D18" s="99"/>
      <c r="E18" s="99"/>
      <c r="F18" s="46">
        <f>F15*'31.5.2020'!$F$8</f>
        <v>14445999.145200001</v>
      </c>
    </row>
    <row r="19" spans="2:7" ht="20.100000000000001" customHeight="1" x14ac:dyDescent="0.25">
      <c r="B19" s="99" t="s">
        <v>3</v>
      </c>
      <c r="C19" s="99"/>
      <c r="D19" s="99"/>
      <c r="E19" s="99"/>
      <c r="F19" s="46">
        <f>F16*'31.5.2020'!$F$8</f>
        <v>18984000</v>
      </c>
    </row>
    <row r="20" spans="2:7" ht="20.100000000000001" customHeight="1" x14ac:dyDescent="0.25">
      <c r="B20" s="99" t="s">
        <v>6</v>
      </c>
      <c r="C20" s="99"/>
      <c r="D20" s="99"/>
      <c r="E20" s="99"/>
      <c r="F20" s="46">
        <f>F18-F19</f>
        <v>-4538000.8547999989</v>
      </c>
    </row>
    <row r="21" spans="2:7" ht="20.100000000000001" customHeight="1" x14ac:dyDescent="0.25">
      <c r="B21" s="99" t="s">
        <v>21</v>
      </c>
      <c r="C21" s="99"/>
      <c r="D21" s="99"/>
      <c r="E21" s="99"/>
      <c r="F21" s="46">
        <v>0</v>
      </c>
    </row>
    <row r="22" spans="2:7" ht="20.100000000000001" customHeight="1" x14ac:dyDescent="0.25">
      <c r="B22" s="99" t="s">
        <v>22</v>
      </c>
      <c r="C22" s="99"/>
      <c r="D22" s="99"/>
      <c r="E22" s="99"/>
      <c r="F22" s="46">
        <v>0</v>
      </c>
    </row>
    <row r="23" spans="2:7" ht="20.100000000000001" customHeight="1" x14ac:dyDescent="0.25">
      <c r="B23" s="68" t="s">
        <v>19</v>
      </c>
      <c r="C23" s="69"/>
      <c r="D23" s="65"/>
      <c r="E23" s="65"/>
      <c r="F23" s="52"/>
    </row>
    <row r="24" spans="2:7" ht="20.100000000000001" customHeight="1" x14ac:dyDescent="0.25">
      <c r="B24" s="68" t="s">
        <v>20</v>
      </c>
      <c r="C24" s="69"/>
      <c r="D24" s="65"/>
      <c r="E24" s="65"/>
      <c r="F24" s="52"/>
    </row>
    <row r="25" spans="2:7" ht="20.100000000000001" customHeight="1" x14ac:dyDescent="0.25">
      <c r="B25" s="100" t="s">
        <v>24</v>
      </c>
      <c r="C25" s="100"/>
      <c r="D25" s="100"/>
      <c r="E25" s="100"/>
      <c r="F25" s="100"/>
    </row>
    <row r="26" spans="2:7" ht="20.100000000000001" customHeight="1" x14ac:dyDescent="0.25">
      <c r="B26" s="63"/>
      <c r="C26" s="64"/>
      <c r="D26" s="64"/>
      <c r="E26" s="64"/>
    </row>
    <row r="27" spans="2:7" ht="20.100000000000001" customHeight="1" x14ac:dyDescent="0.25">
      <c r="B27" s="70" t="s">
        <v>23</v>
      </c>
      <c r="C27" s="64"/>
      <c r="D27" s="64"/>
      <c r="E27" s="64"/>
      <c r="G27" s="71"/>
    </row>
    <row r="28" spans="2:7" ht="20.100000000000001" customHeight="1" x14ac:dyDescent="0.25">
      <c r="B28" s="101" t="s">
        <v>5</v>
      </c>
      <c r="C28" s="101"/>
      <c r="D28" s="101"/>
      <c r="E28" s="101"/>
      <c r="F28" s="38">
        <v>86903004.420000002</v>
      </c>
      <c r="G28" s="39">
        <f>F28/F$32</f>
        <v>0.19595581842240192</v>
      </c>
    </row>
    <row r="29" spans="2:7" ht="20.100000000000001" customHeight="1" x14ac:dyDescent="0.25">
      <c r="B29" s="101" t="s">
        <v>8</v>
      </c>
      <c r="C29" s="101"/>
      <c r="D29" s="101"/>
      <c r="E29" s="101"/>
      <c r="F29" s="38">
        <v>157648977.21000001</v>
      </c>
      <c r="G29" s="39">
        <f t="shared" ref="G29:G31" si="0">F29/F$32</f>
        <v>0.35547947460295803</v>
      </c>
    </row>
    <row r="30" spans="2:7" ht="20.100000000000001" customHeight="1" x14ac:dyDescent="0.25">
      <c r="B30" s="101" t="s">
        <v>7</v>
      </c>
      <c r="C30" s="101"/>
      <c r="D30" s="101"/>
      <c r="E30" s="101"/>
      <c r="F30" s="38">
        <v>198754000</v>
      </c>
      <c r="G30" s="39">
        <f t="shared" si="0"/>
        <v>0.44816635506059382</v>
      </c>
    </row>
    <row r="31" spans="2:7" ht="20.100000000000001" customHeight="1" x14ac:dyDescent="0.25">
      <c r="B31" s="101" t="s">
        <v>9</v>
      </c>
      <c r="C31" s="101"/>
      <c r="D31" s="101"/>
      <c r="E31" s="101"/>
      <c r="F31" s="38">
        <v>176662.16</v>
      </c>
      <c r="G31" s="40">
        <f t="shared" si="0"/>
        <v>3.9835191404616479E-4</v>
      </c>
    </row>
    <row r="32" spans="2:7" ht="20.100000000000001" customHeight="1" x14ac:dyDescent="0.25">
      <c r="B32" s="97" t="s">
        <v>4</v>
      </c>
      <c r="C32" s="97"/>
      <c r="D32" s="97"/>
      <c r="E32" s="97"/>
      <c r="F32" s="27">
        <f>SUM(F28:F31)</f>
        <v>443482643.79000002</v>
      </c>
      <c r="G32" s="28">
        <f>SUM(G28:G31)</f>
        <v>0.99999999999999989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FVIlGyj4VXFKLm8pV2UWxaXOslt/Qh9frfkeU7jear4QCNlENgnkjXC68oxf/OSwoqk1EB4YD4hn1Bz+v0q1Cw==" saltValue="Mqc6A7hxQf3pclSYhqtb5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AA354-70E2-4635-AB8C-89929D33C428}">
  <dimension ref="B2:H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44043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35">
        <v>0.97009999999999996</v>
      </c>
    </row>
    <row r="9" spans="2:8" ht="20.100000000000001" customHeight="1" x14ac:dyDescent="0.25">
      <c r="B9" s="101" t="s">
        <v>10</v>
      </c>
      <c r="C9" s="101"/>
      <c r="D9" s="101"/>
      <c r="E9" s="101"/>
      <c r="F9" s="36">
        <v>274840102.49000001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37">
        <v>283299038</v>
      </c>
      <c r="G10" s="61"/>
      <c r="H10" s="62"/>
    </row>
    <row r="11" spans="2:8" ht="20.100000000000001" customHeight="1" x14ac:dyDescent="0.25">
      <c r="B11" s="101" t="s">
        <v>11</v>
      </c>
      <c r="C11" s="101"/>
      <c r="D11" s="101"/>
      <c r="E11" s="101"/>
      <c r="F11" s="37">
        <f>F10+F12</f>
        <v>423299038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37">
        <f>'30.6.2020'!F12+F16</f>
        <v>140000000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34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48">
        <v>49832019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44">
        <v>30000000</v>
      </c>
    </row>
    <row r="17" spans="2:7" ht="20.100000000000001" customHeight="1" x14ac:dyDescent="0.25">
      <c r="B17" s="99" t="s">
        <v>27</v>
      </c>
      <c r="C17" s="99"/>
      <c r="D17" s="99"/>
      <c r="E17" s="99"/>
      <c r="F17" s="44">
        <f>F15-F16</f>
        <v>19832019</v>
      </c>
    </row>
    <row r="18" spans="2:7" ht="20.100000000000001" customHeight="1" x14ac:dyDescent="0.25">
      <c r="B18" s="99" t="s">
        <v>2</v>
      </c>
      <c r="C18" s="99"/>
      <c r="D18" s="99"/>
      <c r="E18" s="99"/>
      <c r="F18" s="46">
        <f>F15*'30.6.2020'!$F$8</f>
        <v>48028099.912199996</v>
      </c>
    </row>
    <row r="19" spans="2:7" ht="20.100000000000001" customHeight="1" x14ac:dyDescent="0.25">
      <c r="B19" s="99" t="s">
        <v>3</v>
      </c>
      <c r="C19" s="99"/>
      <c r="D19" s="99"/>
      <c r="E19" s="99"/>
      <c r="F19" s="45">
        <f>F16*'30.6.2020'!$F$8</f>
        <v>28914000</v>
      </c>
    </row>
    <row r="20" spans="2:7" ht="20.100000000000001" customHeight="1" x14ac:dyDescent="0.25">
      <c r="B20" s="99" t="s">
        <v>6</v>
      </c>
      <c r="C20" s="99"/>
      <c r="D20" s="99"/>
      <c r="E20" s="99"/>
      <c r="F20" s="46">
        <f>F18-F19</f>
        <v>19114099.912199996</v>
      </c>
    </row>
    <row r="21" spans="2:7" ht="20.100000000000001" customHeight="1" x14ac:dyDescent="0.25">
      <c r="B21" s="99" t="s">
        <v>21</v>
      </c>
      <c r="C21" s="99"/>
      <c r="D21" s="99"/>
      <c r="E21" s="99"/>
      <c r="F21" s="46">
        <v>0</v>
      </c>
    </row>
    <row r="22" spans="2:7" ht="20.100000000000001" customHeight="1" x14ac:dyDescent="0.25">
      <c r="B22" s="99" t="s">
        <v>22</v>
      </c>
      <c r="C22" s="99"/>
      <c r="D22" s="99"/>
      <c r="E22" s="99"/>
      <c r="F22" s="46">
        <v>0</v>
      </c>
    </row>
    <row r="23" spans="2:7" ht="20.100000000000001" customHeight="1" x14ac:dyDescent="0.25">
      <c r="B23" s="68" t="s">
        <v>19</v>
      </c>
      <c r="C23" s="69"/>
      <c r="D23" s="65"/>
      <c r="E23" s="65"/>
      <c r="F23" s="52"/>
    </row>
    <row r="24" spans="2:7" ht="20.100000000000001" customHeight="1" x14ac:dyDescent="0.25">
      <c r="B24" s="68" t="s">
        <v>20</v>
      </c>
      <c r="C24" s="69"/>
      <c r="D24" s="65"/>
      <c r="E24" s="65"/>
      <c r="F24" s="52"/>
    </row>
    <row r="25" spans="2:7" ht="20.100000000000001" customHeight="1" x14ac:dyDescent="0.25">
      <c r="B25" s="100" t="s">
        <v>24</v>
      </c>
      <c r="C25" s="100"/>
      <c r="D25" s="100"/>
      <c r="E25" s="100"/>
      <c r="F25" s="100"/>
    </row>
    <row r="26" spans="2:7" ht="20.100000000000001" customHeight="1" x14ac:dyDescent="0.25">
      <c r="B26" s="63"/>
      <c r="C26" s="64"/>
      <c r="D26" s="64"/>
      <c r="E26" s="64"/>
    </row>
    <row r="27" spans="2:7" ht="20.100000000000001" customHeight="1" x14ac:dyDescent="0.25">
      <c r="B27" s="70" t="s">
        <v>23</v>
      </c>
      <c r="C27" s="64"/>
      <c r="D27" s="64"/>
      <c r="E27" s="64"/>
      <c r="G27" s="71"/>
    </row>
    <row r="28" spans="2:7" ht="20.100000000000001" customHeight="1" x14ac:dyDescent="0.25">
      <c r="B28" s="101" t="s">
        <v>5</v>
      </c>
      <c r="C28" s="101"/>
      <c r="D28" s="101"/>
      <c r="E28" s="101"/>
      <c r="F28" s="38">
        <v>105023278.86</v>
      </c>
      <c r="G28" s="39">
        <f>F28/F$32</f>
        <v>0.22847802843251316</v>
      </c>
    </row>
    <row r="29" spans="2:7" ht="20.100000000000001" customHeight="1" x14ac:dyDescent="0.25">
      <c r="B29" s="101" t="s">
        <v>8</v>
      </c>
      <c r="C29" s="101"/>
      <c r="D29" s="101"/>
      <c r="E29" s="101"/>
      <c r="F29" s="38">
        <v>155038758.53999999</v>
      </c>
      <c r="G29" s="39">
        <f t="shared" ref="G29:G31" si="0">F29/F$32</f>
        <v>0.33728664983944934</v>
      </c>
    </row>
    <row r="30" spans="2:7" ht="20.100000000000001" customHeight="1" x14ac:dyDescent="0.25">
      <c r="B30" s="101" t="s">
        <v>7</v>
      </c>
      <c r="C30" s="101"/>
      <c r="D30" s="101"/>
      <c r="E30" s="101"/>
      <c r="F30" s="38">
        <v>196392000</v>
      </c>
      <c r="G30" s="39">
        <f t="shared" si="0"/>
        <v>0.42725058146140349</v>
      </c>
    </row>
    <row r="31" spans="2:7" ht="20.100000000000001" customHeight="1" x14ac:dyDescent="0.25">
      <c r="B31" s="101" t="s">
        <v>9</v>
      </c>
      <c r="C31" s="101"/>
      <c r="D31" s="101"/>
      <c r="E31" s="101"/>
      <c r="F31" s="38">
        <v>3210638.37</v>
      </c>
      <c r="G31" s="40">
        <f t="shared" si="0"/>
        <v>6.9847402666340418E-3</v>
      </c>
    </row>
    <row r="32" spans="2:7" ht="20.100000000000001" customHeight="1" x14ac:dyDescent="0.25">
      <c r="B32" s="97" t="s">
        <v>4</v>
      </c>
      <c r="C32" s="97"/>
      <c r="D32" s="97"/>
      <c r="E32" s="97"/>
      <c r="F32" s="27">
        <f>SUM(F28:F31)</f>
        <v>459664675.76999998</v>
      </c>
      <c r="G32" s="28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HW741HI/tc8qlXi2H2x5ksqbC9U0wsnCXWG2HHQhucW9GYAFD2/lUfzUI7Oed6DJ5QPZb2NMwsexHnO45CWrrA==" saltValue="RInwaHrKGd5KvORvPMot5w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rintOptions horizontalCentered="1"/>
  <pageMargins left="0.19685039370078741" right="0.19685039370078741" top="0.59055118110236227" bottom="0.31496062992125984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F102-1851-4A30-B9C9-928F8921A6FC}">
  <dimension ref="B2:H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50" customWidth="1"/>
    <col min="2" max="5" width="15.85546875" style="50" customWidth="1"/>
    <col min="6" max="6" width="20.85546875" style="50" customWidth="1"/>
    <col min="7" max="8" width="17.42578125" style="50" bestFit="1" customWidth="1"/>
    <col min="9" max="10" width="8.85546875" style="50"/>
    <col min="11" max="11" width="12" style="50" bestFit="1" customWidth="1"/>
    <col min="12" max="16384" width="8.85546875" style="50"/>
  </cols>
  <sheetData>
    <row r="2" spans="2:8" ht="18.75" x14ac:dyDescent="0.3">
      <c r="B2" s="49"/>
      <c r="D2" s="49"/>
      <c r="E2" s="49" t="s">
        <v>13</v>
      </c>
    </row>
    <row r="4" spans="2:8" ht="20.100000000000001" customHeight="1" x14ac:dyDescent="0.25">
      <c r="B4" s="51"/>
      <c r="C4" s="52"/>
      <c r="D4" s="51"/>
      <c r="E4" s="51" t="s">
        <v>14</v>
      </c>
      <c r="F4" s="52"/>
    </row>
    <row r="5" spans="2:8" ht="20.100000000000001" customHeight="1" x14ac:dyDescent="0.25">
      <c r="B5" s="53"/>
      <c r="C5" s="54"/>
      <c r="D5" s="53"/>
      <c r="E5" s="55" t="s">
        <v>16</v>
      </c>
      <c r="F5" s="56" t="s">
        <v>15</v>
      </c>
    </row>
    <row r="6" spans="2:8" ht="20.100000000000001" customHeight="1" x14ac:dyDescent="0.25">
      <c r="B6" s="53"/>
      <c r="C6" s="57"/>
      <c r="D6" s="53"/>
      <c r="E6" s="55" t="s">
        <v>17</v>
      </c>
      <c r="F6" s="58">
        <v>44074</v>
      </c>
    </row>
    <row r="7" spans="2:8" ht="20.100000000000001" customHeight="1" x14ac:dyDescent="0.25">
      <c r="B7" s="59"/>
      <c r="C7" s="60"/>
      <c r="D7" s="52"/>
      <c r="E7" s="60"/>
      <c r="F7" s="60"/>
    </row>
    <row r="8" spans="2:8" ht="20.100000000000001" customHeight="1" x14ac:dyDescent="0.25">
      <c r="B8" s="101" t="s">
        <v>0</v>
      </c>
      <c r="C8" s="101"/>
      <c r="D8" s="101"/>
      <c r="E8" s="101"/>
      <c r="F8" s="72">
        <v>0.95809999999999995</v>
      </c>
      <c r="H8" s="75"/>
    </row>
    <row r="9" spans="2:8" ht="20.100000000000001" customHeight="1" x14ac:dyDescent="0.25">
      <c r="B9" s="101" t="s">
        <v>10</v>
      </c>
      <c r="C9" s="101"/>
      <c r="D9" s="101"/>
      <c r="E9" s="101"/>
      <c r="F9" s="73">
        <v>280583630.74000001</v>
      </c>
    </row>
    <row r="10" spans="2:8" ht="20.100000000000001" customHeight="1" x14ac:dyDescent="0.25">
      <c r="B10" s="101" t="s">
        <v>1</v>
      </c>
      <c r="C10" s="101"/>
      <c r="D10" s="101"/>
      <c r="E10" s="101"/>
      <c r="F10" s="74">
        <v>292844548</v>
      </c>
      <c r="G10" s="61"/>
      <c r="H10" s="62"/>
    </row>
    <row r="11" spans="2:8" ht="20.100000000000001" customHeight="1" x14ac:dyDescent="0.25">
      <c r="B11" s="101" t="s">
        <v>11</v>
      </c>
      <c r="C11" s="101"/>
      <c r="D11" s="101"/>
      <c r="E11" s="101"/>
      <c r="F11" s="74">
        <f>F10+F12</f>
        <v>432844548</v>
      </c>
    </row>
    <row r="12" spans="2:8" ht="20.100000000000001" customHeight="1" x14ac:dyDescent="0.25">
      <c r="B12" s="101" t="s">
        <v>12</v>
      </c>
      <c r="C12" s="101"/>
      <c r="D12" s="101"/>
      <c r="E12" s="101"/>
      <c r="F12" s="37">
        <f>'31.7.2020'!F12+F16</f>
        <v>140000000</v>
      </c>
    </row>
    <row r="13" spans="2:8" ht="20.100000000000001" customHeight="1" x14ac:dyDescent="0.25">
      <c r="B13" s="63"/>
      <c r="C13" s="64"/>
      <c r="D13" s="64"/>
      <c r="E13" s="64"/>
    </row>
    <row r="14" spans="2:8" ht="20.100000000000001" customHeight="1" x14ac:dyDescent="0.25">
      <c r="B14" s="59" t="s">
        <v>35</v>
      </c>
      <c r="C14" s="59"/>
      <c r="D14" s="65"/>
      <c r="E14" s="65"/>
      <c r="F14" s="66"/>
    </row>
    <row r="15" spans="2:8" ht="20.100000000000001" customHeight="1" x14ac:dyDescent="0.25">
      <c r="B15" s="99" t="s">
        <v>25</v>
      </c>
      <c r="C15" s="99"/>
      <c r="D15" s="99"/>
      <c r="E15" s="99"/>
      <c r="F15" s="48">
        <v>9545510</v>
      </c>
      <c r="G15" s="67"/>
      <c r="H15" s="62"/>
    </row>
    <row r="16" spans="2:8" ht="20.100000000000001" customHeight="1" x14ac:dyDescent="0.25">
      <c r="B16" s="99" t="s">
        <v>26</v>
      </c>
      <c r="C16" s="99"/>
      <c r="D16" s="99"/>
      <c r="E16" s="99"/>
      <c r="F16" s="44">
        <v>0</v>
      </c>
    </row>
    <row r="17" spans="2:8" ht="20.100000000000001" customHeight="1" x14ac:dyDescent="0.25">
      <c r="B17" s="99" t="s">
        <v>27</v>
      </c>
      <c r="C17" s="99"/>
      <c r="D17" s="99"/>
      <c r="E17" s="99"/>
      <c r="F17" s="44">
        <f>F15-F16</f>
        <v>9545510</v>
      </c>
    </row>
    <row r="18" spans="2:8" ht="20.100000000000001" customHeight="1" x14ac:dyDescent="0.25">
      <c r="B18" s="99" t="s">
        <v>2</v>
      </c>
      <c r="C18" s="99"/>
      <c r="D18" s="99"/>
      <c r="E18" s="99"/>
      <c r="F18" s="46">
        <f>F15*'31.7.2020'!F8</f>
        <v>9260099.2510000002</v>
      </c>
    </row>
    <row r="19" spans="2:8" ht="20.100000000000001" customHeight="1" x14ac:dyDescent="0.25">
      <c r="B19" s="99" t="s">
        <v>3</v>
      </c>
      <c r="C19" s="99"/>
      <c r="D19" s="99"/>
      <c r="E19" s="99"/>
      <c r="F19" s="45">
        <f>F16*'30.6.2020'!$F$8</f>
        <v>0</v>
      </c>
    </row>
    <row r="20" spans="2:8" ht="20.100000000000001" customHeight="1" x14ac:dyDescent="0.25">
      <c r="B20" s="99" t="s">
        <v>6</v>
      </c>
      <c r="C20" s="99"/>
      <c r="D20" s="99"/>
      <c r="E20" s="99"/>
      <c r="F20" s="46">
        <f>F18-F19</f>
        <v>9260099.2510000002</v>
      </c>
    </row>
    <row r="21" spans="2:8" ht="20.100000000000001" customHeight="1" x14ac:dyDescent="0.25">
      <c r="B21" s="99" t="s">
        <v>21</v>
      </c>
      <c r="C21" s="99"/>
      <c r="D21" s="99"/>
      <c r="E21" s="99"/>
      <c r="F21" s="46">
        <v>0</v>
      </c>
    </row>
    <row r="22" spans="2:8" ht="20.100000000000001" customHeight="1" x14ac:dyDescent="0.25">
      <c r="B22" s="99" t="s">
        <v>22</v>
      </c>
      <c r="C22" s="99"/>
      <c r="D22" s="99"/>
      <c r="E22" s="99"/>
      <c r="F22" s="46">
        <v>0</v>
      </c>
    </row>
    <row r="23" spans="2:8" ht="20.100000000000001" customHeight="1" x14ac:dyDescent="0.25">
      <c r="B23" s="68" t="s">
        <v>19</v>
      </c>
      <c r="C23" s="69"/>
      <c r="D23" s="65"/>
      <c r="E23" s="65"/>
      <c r="F23" s="52"/>
    </row>
    <row r="24" spans="2:8" ht="20.100000000000001" customHeight="1" x14ac:dyDescent="0.25">
      <c r="B24" s="68" t="s">
        <v>20</v>
      </c>
      <c r="C24" s="69"/>
      <c r="D24" s="65"/>
      <c r="E24" s="65"/>
      <c r="F24" s="52"/>
    </row>
    <row r="25" spans="2:8" ht="20.100000000000001" customHeight="1" x14ac:dyDescent="0.25">
      <c r="B25" s="100" t="s">
        <v>24</v>
      </c>
      <c r="C25" s="100"/>
      <c r="D25" s="100"/>
      <c r="E25" s="100"/>
      <c r="F25" s="100"/>
    </row>
    <row r="26" spans="2:8" ht="20.100000000000001" customHeight="1" x14ac:dyDescent="0.25">
      <c r="B26" s="63"/>
      <c r="C26" s="64"/>
      <c r="D26" s="64"/>
      <c r="E26" s="64"/>
    </row>
    <row r="27" spans="2:8" ht="20.100000000000001" customHeight="1" x14ac:dyDescent="0.25">
      <c r="B27" s="70" t="s">
        <v>23</v>
      </c>
      <c r="C27" s="64"/>
      <c r="D27" s="64"/>
      <c r="E27" s="64"/>
      <c r="G27" s="71"/>
    </row>
    <row r="28" spans="2:8" ht="20.100000000000001" customHeight="1" x14ac:dyDescent="0.25">
      <c r="B28" s="101" t="s">
        <v>5</v>
      </c>
      <c r="C28" s="101"/>
      <c r="D28" s="101"/>
      <c r="E28" s="101"/>
      <c r="F28" s="38">
        <v>70699446.140000001</v>
      </c>
      <c r="G28" s="39">
        <f>F28/F$32</f>
        <v>0.16657123838750829</v>
      </c>
      <c r="H28" s="67"/>
    </row>
    <row r="29" spans="2:8" ht="20.100000000000001" customHeight="1" x14ac:dyDescent="0.25">
      <c r="B29" s="101" t="s">
        <v>8</v>
      </c>
      <c r="C29" s="101"/>
      <c r="D29" s="101"/>
      <c r="E29" s="101"/>
      <c r="F29" s="38">
        <v>155697841.75999999</v>
      </c>
      <c r="G29" s="39">
        <f t="shared" ref="G29:G31" si="0">F29/F$32</f>
        <v>0.36683147792797549</v>
      </c>
      <c r="H29" s="67"/>
    </row>
    <row r="30" spans="2:8" ht="20.100000000000001" customHeight="1" x14ac:dyDescent="0.25">
      <c r="B30" s="101" t="s">
        <v>7</v>
      </c>
      <c r="C30" s="101"/>
      <c r="D30" s="101"/>
      <c r="E30" s="101"/>
      <c r="F30" s="38">
        <v>197493000</v>
      </c>
      <c r="G30" s="39">
        <f t="shared" si="0"/>
        <v>0.4653028471782053</v>
      </c>
      <c r="H30" s="67"/>
    </row>
    <row r="31" spans="2:8" ht="20.100000000000001" customHeight="1" x14ac:dyDescent="0.25">
      <c r="B31" s="101" t="s">
        <v>9</v>
      </c>
      <c r="C31" s="101"/>
      <c r="D31" s="101"/>
      <c r="E31" s="101"/>
      <c r="F31" s="38">
        <v>549410.24</v>
      </c>
      <c r="G31" s="39">
        <f t="shared" si="0"/>
        <v>1.2944365063109128E-3</v>
      </c>
      <c r="H31" s="67"/>
    </row>
    <row r="32" spans="2:8" ht="20.100000000000001" customHeight="1" x14ac:dyDescent="0.25">
      <c r="B32" s="97" t="s">
        <v>4</v>
      </c>
      <c r="C32" s="97"/>
      <c r="D32" s="97"/>
      <c r="E32" s="97"/>
      <c r="F32" s="27">
        <f>SUM(F28:F31)</f>
        <v>424439698.13999999</v>
      </c>
      <c r="G32" s="28">
        <f>SUM(G28:G31)</f>
        <v>0.99999999999999989</v>
      </c>
      <c r="H32" s="67"/>
    </row>
    <row r="33" spans="8:8" ht="20.100000000000001" customHeight="1" x14ac:dyDescent="0.25">
      <c r="H33" s="67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hxOikw98LGN9N1Id8LqccPTVX9nmyQmgOf6F3ZkyLSyCYDjfFmYzQ/rjirHKkma1mg4XUa+Rc8gah9n4JVTHBQ==" saltValue="edKsCGDYfdTfTJLHUYZtN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90090CCD-4111-41E4-A372-A62BE8E15E9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1</vt:i4>
      </vt:variant>
    </vt:vector>
  </HeadingPairs>
  <TitlesOfParts>
    <vt:vector size="31" baseType="lpstr">
      <vt:lpstr>31.12.2019</vt:lpstr>
      <vt:lpstr>31.1.2020</vt:lpstr>
      <vt:lpstr>29.2.2020</vt:lpstr>
      <vt:lpstr>31.3.2020</vt:lpstr>
      <vt:lpstr>30.4.2020</vt:lpstr>
      <vt:lpstr>31.5.2020</vt:lpstr>
      <vt:lpstr>30.6.2020</vt:lpstr>
      <vt:lpstr>31.7.2020</vt:lpstr>
      <vt:lpstr>31.8.2020</vt:lpstr>
      <vt:lpstr>30.9.2020</vt:lpstr>
      <vt:lpstr>31.10.2020</vt:lpstr>
      <vt:lpstr>30.11.2020</vt:lpstr>
      <vt:lpstr>31.12.2020</vt:lpstr>
      <vt:lpstr>31.1.2021</vt:lpstr>
      <vt:lpstr>28.2.2021</vt:lpstr>
      <vt:lpstr>31.3.2021</vt:lpstr>
      <vt:lpstr>30.4.2021</vt:lpstr>
      <vt:lpstr>31.5.2021</vt:lpstr>
      <vt:lpstr>30.6.2021</vt:lpstr>
      <vt:lpstr>31.7.2021</vt:lpstr>
      <vt:lpstr>31.08.21</vt:lpstr>
      <vt:lpstr>30.9.2021</vt:lpstr>
      <vt:lpstr>31.10.2021</vt:lpstr>
      <vt:lpstr>30.11.2021</vt:lpstr>
      <vt:lpstr>31.12.2021</vt:lpstr>
      <vt:lpstr>31.1.2022</vt:lpstr>
      <vt:lpstr>28.2.2022</vt:lpstr>
      <vt:lpstr>31.3.2022</vt:lpstr>
      <vt:lpstr>30.4.2022</vt:lpstr>
      <vt:lpstr>31.5.2022</vt:lpstr>
      <vt:lpstr>'31.7.2020'!Oblast_tisku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Tereza Honzáková</dc:creator>
  <cp:lastModifiedBy>Jiří Salajka</cp:lastModifiedBy>
  <cp:lastPrinted>2021-09-21T07:14:51Z</cp:lastPrinted>
  <dcterms:created xsi:type="dcterms:W3CDTF">2020-07-03T09:34:55Z</dcterms:created>
  <dcterms:modified xsi:type="dcterms:W3CDTF">2022-06-13T14:07:20Z</dcterms:modified>
</cp:coreProperties>
</file>