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u451/Library/Mobile Documents/com~apple~CloudDocs/04_CF_nemovitostni/_DOKUMENTY/05_odkoupene a vydane akcie/"/>
    </mc:Choice>
  </mc:AlternateContent>
  <xr:revisionPtr revIDLastSave="0" documentId="13_ncr:1_{BF3FBF13-333C-0B42-BF95-80BF0F3F5D99}" xr6:coauthVersionLast="45" xr6:coauthVersionMax="45" xr10:uidLastSave="{00000000-0000-0000-0000-000000000000}"/>
  <bookViews>
    <workbookView xWindow="880" yWindow="460" windowWidth="27920" windowHeight="15840" activeTab="11" xr2:uid="{00000000-000D-0000-FFFF-FFFF00000000}"/>
  </bookViews>
  <sheets>
    <sheet name="31.12.2019" sheetId="14" r:id="rId1"/>
    <sheet name="31.1.2020" sheetId="13" r:id="rId2"/>
    <sheet name="29.2.2020" sheetId="12" r:id="rId3"/>
    <sheet name="31.3.2020" sheetId="11" r:id="rId4"/>
    <sheet name="30.4.2020" sheetId="10" r:id="rId5"/>
    <sheet name="31.5.2020" sheetId="7" r:id="rId6"/>
    <sheet name="30.6.2020" sheetId="15" r:id="rId7"/>
    <sheet name="31.7.2020" sheetId="16" r:id="rId8"/>
    <sheet name="31.8.2020" sheetId="17" r:id="rId9"/>
    <sheet name="30.9.2020" sheetId="18" r:id="rId10"/>
    <sheet name="31.10.2020" sheetId="19" r:id="rId11"/>
    <sheet name="30.11.2020" sheetId="20" r:id="rId12"/>
  </sheets>
  <definedNames>
    <definedName name="_xlnm.Print_Area" localSheetId="7">'31.7.2020'!$B$1:$G$46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20" l="1"/>
  <c r="G30" i="20"/>
  <c r="G31" i="20"/>
  <c r="F19" i="20" l="1"/>
  <c r="F18" i="20"/>
  <c r="F12" i="20"/>
  <c r="F11" i="20" s="1"/>
  <c r="F32" i="20" l="1"/>
  <c r="F17" i="20"/>
  <c r="F20" i="20" l="1"/>
  <c r="G28" i="20"/>
  <c r="G29" i="19"/>
  <c r="G30" i="19"/>
  <c r="G31" i="19"/>
  <c r="G32" i="20" l="1"/>
  <c r="F12" i="19"/>
  <c r="F18" i="19"/>
  <c r="F19" i="19" l="1"/>
  <c r="F11" i="19"/>
  <c r="F32" i="19" l="1"/>
  <c r="F17" i="19"/>
  <c r="G28" i="19" l="1"/>
  <c r="F20" i="19"/>
  <c r="G32" i="19"/>
  <c r="F18" i="18"/>
  <c r="G29" i="18" l="1"/>
  <c r="G28" i="18"/>
  <c r="F32" i="15"/>
  <c r="F31" i="18" l="1"/>
  <c r="F12" i="18" l="1"/>
  <c r="G30" i="18"/>
  <c r="F19" i="18"/>
  <c r="F20" i="18"/>
  <c r="F17" i="18"/>
  <c r="F32" i="17" l="1"/>
  <c r="G30" i="17" s="1"/>
  <c r="G31" i="18" l="1"/>
  <c r="G31" i="17"/>
  <c r="G29" i="17"/>
  <c r="F12" i="17"/>
  <c r="F18" i="17"/>
  <c r="F19" i="17" l="1"/>
  <c r="F17" i="17"/>
  <c r="F11" i="17"/>
  <c r="F20" i="17" l="1"/>
  <c r="G28" i="17"/>
  <c r="G32" i="17" s="1"/>
  <c r="F18" i="11" l="1"/>
  <c r="F19" i="11"/>
  <c r="F15" i="11"/>
  <c r="F19" i="10" l="1"/>
  <c r="F18" i="10"/>
  <c r="F19" i="7"/>
  <c r="F18" i="7"/>
  <c r="F19" i="16"/>
  <c r="F18" i="16"/>
  <c r="F19" i="15"/>
  <c r="F18" i="15"/>
  <c r="F32" i="16" l="1"/>
  <c r="F20" i="16"/>
  <c r="G31" i="16" l="1"/>
  <c r="G28" i="16"/>
  <c r="G29" i="16"/>
  <c r="G30" i="16"/>
  <c r="F17" i="16"/>
  <c r="F12" i="15"/>
  <c r="F12" i="16" s="1"/>
  <c r="F11" i="16" s="1"/>
  <c r="G32" i="16" l="1"/>
  <c r="G31" i="15"/>
  <c r="F20" i="15"/>
  <c r="F17" i="15"/>
  <c r="F11" i="15"/>
  <c r="G28" i="15" l="1"/>
  <c r="G29" i="15"/>
  <c r="G30" i="15"/>
  <c r="F19" i="13"/>
  <c r="F18" i="13"/>
  <c r="F19" i="14"/>
  <c r="F18" i="14"/>
  <c r="G32" i="15" l="1"/>
  <c r="F32" i="14"/>
  <c r="G31" i="14" s="1"/>
  <c r="F20" i="14"/>
  <c r="F17" i="14"/>
  <c r="F11" i="14"/>
  <c r="F20" i="13"/>
  <c r="F32" i="13"/>
  <c r="G29" i="13" s="1"/>
  <c r="F17" i="13"/>
  <c r="F11" i="13"/>
  <c r="F19" i="12"/>
  <c r="F32" i="12"/>
  <c r="G29" i="12" s="1"/>
  <c r="F18" i="12"/>
  <c r="F17" i="12"/>
  <c r="F11" i="12"/>
  <c r="F32" i="11"/>
  <c r="G29" i="11" s="1"/>
  <c r="F20" i="11"/>
  <c r="F17" i="11"/>
  <c r="F11" i="11"/>
  <c r="F32" i="10"/>
  <c r="G29" i="10" s="1"/>
  <c r="F20" i="10"/>
  <c r="F17" i="10"/>
  <c r="F11" i="10"/>
  <c r="G30" i="14" l="1"/>
  <c r="G28" i="14"/>
  <c r="G29" i="14"/>
  <c r="G28" i="13"/>
  <c r="G30" i="13"/>
  <c r="G31" i="13"/>
  <c r="G32" i="13" s="1"/>
  <c r="G28" i="12"/>
  <c r="F20" i="12"/>
  <c r="G30" i="12"/>
  <c r="G31" i="12"/>
  <c r="G28" i="11"/>
  <c r="G30" i="11"/>
  <c r="G31" i="11"/>
  <c r="G30" i="10"/>
  <c r="G31" i="10"/>
  <c r="G28" i="10"/>
  <c r="F32" i="7"/>
  <c r="G29" i="7" s="1"/>
  <c r="G30" i="7"/>
  <c r="G28" i="7"/>
  <c r="F20" i="7"/>
  <c r="F17" i="7"/>
  <c r="F11" i="7"/>
  <c r="G31" i="7" l="1"/>
  <c r="G32" i="7" s="1"/>
  <c r="G32" i="14"/>
  <c r="G32" i="12"/>
  <c r="G32" i="11"/>
  <c r="G32" i="10"/>
  <c r="F11" i="18" l="1"/>
</calcChain>
</file>

<file path=xl/sharedStrings.xml><?xml version="1.0" encoding="utf-8"?>
<sst xmlns="http://schemas.openxmlformats.org/spreadsheetml/2006/main" count="335" uniqueCount="39">
  <si>
    <t>Hodnota investiční akcie</t>
  </si>
  <si>
    <t>Aktuální počet vydaných investičních akcií (ks)</t>
  </si>
  <si>
    <t>Částka, za kterou byly vydány investiční akcie</t>
  </si>
  <si>
    <t>Částka, za kterou byly odkoupeny investiční akcie</t>
  </si>
  <si>
    <t xml:space="preserve">AKTIVA CELKEM </t>
  </si>
  <si>
    <t>Hotovost</t>
  </si>
  <si>
    <t>Čistý rozdíl částka</t>
  </si>
  <si>
    <t>Majetkové účasti v nemovitostní společnosti</t>
  </si>
  <si>
    <t>Půjčky poskytnuté nemovitostní společnosti</t>
  </si>
  <si>
    <t>Ostatní finanční aktiva</t>
  </si>
  <si>
    <t>Vlastní kapitál třídy fondu</t>
  </si>
  <si>
    <t>Celkový počet prodaných investičních akcií  od založení fondu (ks)</t>
  </si>
  <si>
    <t>Celkový počet odkoupených investičních akcií od založení fondu (ks)</t>
  </si>
  <si>
    <t xml:space="preserve">Zveřejnění: odkoupené a vydané investiční akcie </t>
  </si>
  <si>
    <t>CREDITAS Nemovitostní I, podfond SICAV</t>
  </si>
  <si>
    <t>CZ0008044666</t>
  </si>
  <si>
    <t>ISIN:</t>
  </si>
  <si>
    <t>Údaje k datu:</t>
  </si>
  <si>
    <t>Údaje za období 1.5.2020-31.5.2020</t>
  </si>
  <si>
    <t>* za obstarání nákupu investičních akcií, který je příjmem Distributora</t>
  </si>
  <si>
    <t>** za obstarání odkupu investičních akcií, který je příjmem Podfondu</t>
  </si>
  <si>
    <t>Vstupní poplatek účtovaný Distributorem*</t>
  </si>
  <si>
    <t>Výstupní poplatek účtovaný Distributorem**</t>
  </si>
  <si>
    <t>Struktura majetku</t>
  </si>
  <si>
    <r>
      <rPr>
        <b/>
        <i/>
        <sz val="11"/>
        <color theme="1"/>
        <rFont val="Calibri"/>
        <family val="2"/>
        <scheme val="minor"/>
      </rPr>
      <t xml:space="preserve">Distributor: </t>
    </r>
    <r>
      <rPr>
        <i/>
        <sz val="11"/>
        <color theme="1"/>
        <rFont val="Calibri"/>
        <family val="2"/>
        <scheme val="minor"/>
      </rPr>
      <t>osoba, která nabízí investice do Fondu a vede navazující evidenci investičních akcií</t>
    </r>
  </si>
  <si>
    <t>Počet vydaných investičních akcií za období (ks)</t>
  </si>
  <si>
    <t>Počet odkoupených investičních akcií za období (ks)</t>
  </si>
  <si>
    <t>Čistý rozdíl počet (ks)</t>
  </si>
  <si>
    <t>Údaje za období 1.4.2020-30.4.2020</t>
  </si>
  <si>
    <t>Údaje za období 1.3.2020-31.3.2020</t>
  </si>
  <si>
    <t>Údaje za období 1.2.2020-29.2.2020</t>
  </si>
  <si>
    <t>Údaje za období 1.1.2020-31.1.2020</t>
  </si>
  <si>
    <t>Údaje za období 1.12.2019-31.12.2019</t>
  </si>
  <si>
    <t>Údaje za období 1.6.2020-30.6.2020</t>
  </si>
  <si>
    <t>Údaje za období 1.7.2020-31.7.2020</t>
  </si>
  <si>
    <t>Údaje za období 1.8.2020-31.8.2020</t>
  </si>
  <si>
    <t>Údaje za období 1.9.2020-30.9.2020</t>
  </si>
  <si>
    <t>Údaje za období 1.11.2020-30.11.2020</t>
  </si>
  <si>
    <t>Údaje za období 1.10.2020-31.10.2020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</si>
</sst>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#,##0.00\ &quot;Kč&quot;"/>
    <numFmt numFmtId="165" formatCode="_-* #,##0_-;\-* #,##0_-;_-* &quot;-&quot;??_-;_-@_-"/>
    <numFmt numFmtId="166" formatCode="0.0%"/>
    <numFmt numFmtId="167" formatCode="#,##0_ ;\-#,##0\ "/>
    <numFmt numFmtId="168" formatCode="0.000%"/>
    <numFmt numFmtId="169" formatCode="#,##0.00\ [$CZK]"/>
    <numFmt numFmtId="170" formatCode="#,##0.0000\ [$CZK]"/>
    <numFmt numFmtId="171" formatCode="#,##0\ [$CZK]"/>
    <numFmt numFmtId="172" formatCode="0.00000"/>
    <numFmt numFmtId="173" formatCode="_-* #,##0.00\ _K_č_-;\-* #,##0.00\ _K_č_-;_-* &quot;-&quot;??\ _K_č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1579B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/>
    <xf numFmtId="0" fontId="4" fillId="0" borderId="0" xfId="0" applyFont="1" applyAlignment="1">
      <alignment horizontal="left"/>
    </xf>
    <xf numFmtId="14" fontId="2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168" fontId="0" fillId="0" borderId="0" xfId="2" applyNumberFormat="1" applyFont="1"/>
    <xf numFmtId="0" fontId="7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4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/>
    <xf numFmtId="0" fontId="11" fillId="0" borderId="0" xfId="0" applyFont="1" applyAlignment="1">
      <alignment horizontal="left" vertical="center"/>
    </xf>
    <xf numFmtId="170" fontId="6" fillId="0" borderId="1" xfId="0" applyNumberFormat="1" applyFont="1" applyBorder="1" applyAlignment="1">
      <alignment vertical="center"/>
    </xf>
    <xf numFmtId="171" fontId="6" fillId="0" borderId="1" xfId="0" applyNumberFormat="1" applyFont="1" applyBorder="1" applyAlignment="1">
      <alignment vertical="center"/>
    </xf>
    <xf numFmtId="165" fontId="6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4" fontId="6" fillId="0" borderId="1" xfId="0" applyNumberFormat="1" applyFont="1" applyBorder="1" applyAlignment="1">
      <alignment vertical="center"/>
    </xf>
    <xf numFmtId="165" fontId="9" fillId="0" borderId="1" xfId="1" applyNumberFormat="1" applyFont="1" applyBorder="1" applyAlignment="1">
      <alignment vertical="center"/>
    </xf>
    <xf numFmtId="167" fontId="9" fillId="0" borderId="1" xfId="1" applyNumberFormat="1" applyFont="1" applyBorder="1" applyAlignment="1">
      <alignment vertical="center"/>
    </xf>
    <xf numFmtId="169" fontId="9" fillId="0" borderId="1" xfId="0" applyNumberFormat="1" applyFont="1" applyBorder="1" applyAlignment="1">
      <alignment vertical="center"/>
    </xf>
    <xf numFmtId="169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6" fontId="6" fillId="0" borderId="1" xfId="2" applyNumberFormat="1" applyFont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166" fontId="14" fillId="2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inden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" fontId="6" fillId="0" borderId="1" xfId="1" applyNumberFormat="1" applyFont="1" applyBorder="1" applyAlignment="1">
      <alignment vertical="center"/>
    </xf>
    <xf numFmtId="172" fontId="0" fillId="0" borderId="0" xfId="2" applyNumberFormat="1" applyFont="1"/>
    <xf numFmtId="170" fontId="6" fillId="3" borderId="1" xfId="0" applyNumberFormat="1" applyFont="1" applyFill="1" applyBorder="1" applyAlignment="1">
      <alignment vertical="center"/>
    </xf>
    <xf numFmtId="171" fontId="6" fillId="3" borderId="1" xfId="0" applyNumberFormat="1" applyFont="1" applyFill="1" applyBorder="1" applyAlignment="1">
      <alignment vertical="center"/>
    </xf>
    <xf numFmtId="165" fontId="6" fillId="3" borderId="1" xfId="1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166" fontId="6" fillId="3" borderId="1" xfId="2" applyNumberFormat="1" applyFont="1" applyFill="1" applyBorder="1" applyAlignment="1">
      <alignment vertical="center"/>
    </xf>
    <xf numFmtId="10" fontId="6" fillId="3" borderId="1" xfId="2" applyNumberFormat="1" applyFont="1" applyFill="1" applyBorder="1" applyAlignment="1">
      <alignment vertical="center"/>
    </xf>
    <xf numFmtId="165" fontId="0" fillId="0" borderId="0" xfId="0" applyNumberFormat="1"/>
    <xf numFmtId="2" fontId="0" fillId="0" borderId="0" xfId="2" applyNumberFormat="1" applyFont="1"/>
    <xf numFmtId="173" fontId="0" fillId="0" borderId="0" xfId="0" applyNumberFormat="1"/>
    <xf numFmtId="167" fontId="9" fillId="3" borderId="1" xfId="1" applyNumberFormat="1" applyFont="1" applyFill="1" applyBorder="1" applyAlignment="1">
      <alignment vertical="center"/>
    </xf>
    <xf numFmtId="169" fontId="6" fillId="3" borderId="1" xfId="0" applyNumberFormat="1" applyFont="1" applyFill="1" applyBorder="1" applyAlignment="1">
      <alignment vertical="center"/>
    </xf>
    <xf numFmtId="169" fontId="9" fillId="3" borderId="1" xfId="0" applyNumberFormat="1" applyFont="1" applyFill="1" applyBorder="1" applyAlignment="1">
      <alignment vertical="center"/>
    </xf>
    <xf numFmtId="43" fontId="0" fillId="0" borderId="0" xfId="1" applyFont="1"/>
    <xf numFmtId="165" fontId="9" fillId="3" borderId="1" xfId="1" applyNumberFormat="1" applyFont="1" applyFill="1" applyBorder="1" applyAlignment="1">
      <alignment vertical="center"/>
    </xf>
    <xf numFmtId="0" fontId="7" fillId="3" borderId="0" xfId="0" applyFont="1" applyFill="1"/>
    <xf numFmtId="0" fontId="0" fillId="3" borderId="0" xfId="0" applyFill="1"/>
    <xf numFmtId="0" fontId="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8" fillId="3" borderId="1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right" vertical="center"/>
    </xf>
    <xf numFmtId="14" fontId="6" fillId="3" borderId="0" xfId="0" applyNumberFormat="1" applyFont="1" applyFill="1" applyAlignment="1">
      <alignment vertical="center"/>
    </xf>
    <xf numFmtId="14" fontId="6" fillId="3" borderId="1" xfId="0" applyNumberFormat="1" applyFont="1" applyFill="1" applyBorder="1" applyAlignment="1">
      <alignment vertical="center"/>
    </xf>
    <xf numFmtId="0" fontId="5" fillId="3" borderId="0" xfId="0" applyFont="1" applyFill="1" applyAlignment="1">
      <alignment horizontal="left" vertical="center"/>
    </xf>
    <xf numFmtId="14" fontId="2" fillId="3" borderId="0" xfId="0" applyNumberFormat="1" applyFont="1" applyFill="1" applyAlignment="1">
      <alignment vertical="center"/>
    </xf>
    <xf numFmtId="2" fontId="0" fillId="3" borderId="0" xfId="2" applyNumberFormat="1" applyFont="1" applyFill="1"/>
    <xf numFmtId="173" fontId="0" fillId="3" borderId="0" xfId="0" applyNumberFormat="1" applyFill="1"/>
    <xf numFmtId="0" fontId="4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vertical="center"/>
    </xf>
    <xf numFmtId="0" fontId="5" fillId="3" borderId="0" xfId="0" applyFont="1" applyFill="1" applyAlignment="1">
      <alignment vertical="center"/>
    </xf>
    <xf numFmtId="43" fontId="0" fillId="3" borderId="0" xfId="1" applyFont="1" applyFill="1"/>
    <xf numFmtId="0" fontId="11" fillId="3" borderId="0" xfId="0" applyFont="1" applyFill="1" applyAlignment="1">
      <alignment horizontal="left" vertical="center"/>
    </xf>
    <xf numFmtId="164" fontId="3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/>
    </xf>
    <xf numFmtId="0" fontId="0" fillId="3" borderId="0" xfId="0" applyFill="1" applyBorder="1"/>
    <xf numFmtId="170" fontId="6" fillId="0" borderId="1" xfId="0" applyNumberFormat="1" applyFont="1" applyFill="1" applyBorder="1" applyAlignment="1">
      <alignment vertical="center"/>
    </xf>
    <xf numFmtId="171" fontId="6" fillId="0" borderId="1" xfId="0" applyNumberFormat="1" applyFont="1" applyFill="1" applyBorder="1" applyAlignment="1">
      <alignment vertical="center"/>
    </xf>
    <xf numFmtId="165" fontId="6" fillId="0" borderId="1" xfId="1" applyNumberFormat="1" applyFont="1" applyFill="1" applyBorder="1" applyAlignment="1">
      <alignment vertical="center"/>
    </xf>
    <xf numFmtId="10" fontId="0" fillId="3" borderId="0" xfId="2" applyNumberFormat="1" applyFont="1" applyFill="1"/>
    <xf numFmtId="164" fontId="6" fillId="0" borderId="1" xfId="0" applyNumberFormat="1" applyFont="1" applyFill="1" applyBorder="1" applyAlignment="1">
      <alignment vertical="center"/>
    </xf>
    <xf numFmtId="43" fontId="0" fillId="3" borderId="0" xfId="0" applyNumberFormat="1" applyFill="1"/>
    <xf numFmtId="0" fontId="10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14" fillId="2" borderId="1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left" vertical="center" indent="1"/>
    </xf>
    <xf numFmtId="0" fontId="12" fillId="3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left" vertical="center" indent="1"/>
    </xf>
  </cellXfs>
  <cellStyles count="3">
    <cellStyle name="Čárka" xfId="1" builtinId="3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01579B"/>
      <color rgb="FFFFD600"/>
      <color rgb="FF4DD0E2"/>
      <color rgb="FF039BE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03-AD4A-80EA-85EDF316458E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03-AD4A-80EA-85EDF316458E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D03-AD4A-80EA-85EDF316458E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D03-AD4A-80EA-85EDF316458E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03-AD4A-80EA-85EDF31645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'31.12.2019'!$B$28:$E$31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'31.12.2019'!$G$28:$G$31</c:f>
              <c:numCache>
                <c:formatCode>0.0%</c:formatCode>
                <c:ptCount val="4"/>
                <c:pt idx="0">
                  <c:v>3.4471570084870319E-2</c:v>
                </c:pt>
                <c:pt idx="1">
                  <c:v>0.5215146864873802</c:v>
                </c:pt>
                <c:pt idx="2">
                  <c:v>0.44401374342774941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03-AD4A-80EA-85EDF316458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79-4658-B2D9-2D66FFB790CA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79-4658-B2D9-2D66FFB790CA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379-4658-B2D9-2D66FFB79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'30.9.2020'!$B$28:$E$30</c:f>
              <c:strCache>
                <c:ptCount val="3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</c:strCache>
            </c:strRef>
          </c:cat>
          <c:val>
            <c:numRef>
              <c:f>'30.9.2020'!$G$28:$G$30</c:f>
              <c:numCache>
                <c:formatCode>0.0%</c:formatCode>
                <c:ptCount val="3"/>
                <c:pt idx="0">
                  <c:v>7.2076432426069009E-2</c:v>
                </c:pt>
                <c:pt idx="1">
                  <c:v>0.40860477779275345</c:v>
                </c:pt>
                <c:pt idx="2">
                  <c:v>0.51931878978117751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379-4658-B2D9-2D66FFB790C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9350718448329542"/>
          <c:y val="0.26270048706480553"/>
          <c:w val="0.37130495128786861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A2-4C80-8335-46E0010E244B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A2-4C80-8335-46E0010E244B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2A2-4C80-8335-46E0010E244B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2A2-4C80-8335-46E0010E244B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A2-4C80-8335-46E0010E24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'31.10.2020'!$B$28:$E$31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'31.10.2020'!$G$28:$G$31</c:f>
              <c:numCache>
                <c:formatCode>0.0%</c:formatCode>
                <c:ptCount val="4"/>
                <c:pt idx="0">
                  <c:v>6.9875162876804883E-2</c:v>
                </c:pt>
                <c:pt idx="1">
                  <c:v>0.40907697510978019</c:v>
                </c:pt>
                <c:pt idx="2">
                  <c:v>0.51954238998985403</c:v>
                </c:pt>
                <c:pt idx="3" formatCode="0.00%">
                  <c:v>1.5054720235608981E-3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A2-4C80-8335-46E0010E244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5840165946998559"/>
          <c:h val="0.613506378408421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746-4EE8-9C62-B41587053865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746-4EE8-9C62-B41587053865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746-4EE8-9C62-B41587053865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746-4EE8-9C62-B41587053865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46-4EE8-9C62-B415870538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'30.11.2020'!$B$28:$B$31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'30.11.2020'!$G$28:$G$31</c:f>
              <c:numCache>
                <c:formatCode>0.0%</c:formatCode>
                <c:ptCount val="4"/>
                <c:pt idx="0">
                  <c:v>7.261886837917321E-2</c:v>
                </c:pt>
                <c:pt idx="1">
                  <c:v>0.40771178897344312</c:v>
                </c:pt>
                <c:pt idx="2">
                  <c:v>0.51500964958904827</c:v>
                </c:pt>
                <c:pt idx="3">
                  <c:v>4.6596930583355286E-3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A44-4728-8CBC-744A8A606EE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DA44-4728-8CBC-744A8A606EE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DA44-4728-8CBC-744A8A606EED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DA44-4728-8CBC-744A8A606EED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DA44-4728-8CBC-744A8A606EE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'30.11.2020'!$B$28:$B$31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'30.11.2020'!$C$28:$C$31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DA44-4728-8CBC-744A8A606EED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F746-4EE8-9C62-B4158705386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F746-4EE8-9C62-B4158705386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F746-4EE8-9C62-B4158705386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F746-4EE8-9C62-B4158705386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'30.11.2020'!$B$28:$B$31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'30.11.2020'!$D$28:$D$31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DA44-4728-8CBC-744A8A606EED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F746-4EE8-9C62-B4158705386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F746-4EE8-9C62-B4158705386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F746-4EE8-9C62-B4158705386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F746-4EE8-9C62-B4158705386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'30.11.2020'!$B$28:$B$31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'30.11.2020'!$E$28:$E$31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DA44-4728-8CBC-744A8A606EED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115-4B4A-A504-B50A7C5503BB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115-4B4A-A504-B50A7C5503BB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115-4B4A-A504-B50A7C5503BB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115-4B4A-A504-B50A7C5503BB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15-4B4A-A504-B50A7C5503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'31.1.2020'!$B$28:$E$31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'31.1.2020'!$G$28:$G$31</c:f>
              <c:numCache>
                <c:formatCode>0.0%</c:formatCode>
                <c:ptCount val="4"/>
                <c:pt idx="0">
                  <c:v>8.1696387166907414E-2</c:v>
                </c:pt>
                <c:pt idx="1">
                  <c:v>0.49536069780431041</c:v>
                </c:pt>
                <c:pt idx="2">
                  <c:v>0.42294291502878217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115-4B4A-A504-B50A7C5503B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BBF-024C-BC6A-D9ECA41A3F51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BBF-024C-BC6A-D9ECA41A3F51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BBF-024C-BC6A-D9ECA41A3F51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BBF-024C-BC6A-D9ECA41A3F51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BF-024C-BC6A-D9ECA41A3F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'29.2.2020'!$B$28:$E$31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'29.2.2020'!$G$28:$G$31</c:f>
              <c:numCache>
                <c:formatCode>0.0%</c:formatCode>
                <c:ptCount val="4"/>
                <c:pt idx="0">
                  <c:v>5.1137103805494757E-2</c:v>
                </c:pt>
                <c:pt idx="1">
                  <c:v>0.50239911641325219</c:v>
                </c:pt>
                <c:pt idx="2">
                  <c:v>0.44646377978125307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BBF-024C-BC6A-D9ECA41A3F5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8A2-A248-A156-C3BB8C4669EA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8A2-A248-A156-C3BB8C4669EA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8A2-A248-A156-C3BB8C4669EA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8A2-A248-A156-C3BB8C4669EA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A2-A248-A156-C3BB8C4669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'31.3.2020'!$B$28:$E$31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'31.3.2020'!$G$28:$G$31</c:f>
              <c:numCache>
                <c:formatCode>0.0%</c:formatCode>
                <c:ptCount val="4"/>
                <c:pt idx="0">
                  <c:v>0.19135277252658392</c:v>
                </c:pt>
                <c:pt idx="1">
                  <c:v>0.45196778534553034</c:v>
                </c:pt>
                <c:pt idx="2">
                  <c:v>0.35667944212788572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8A2-A248-A156-C3BB8C4669E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94E-794B-94E0-A6435721A49D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94E-794B-94E0-A6435721A49D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94E-794B-94E0-A6435721A49D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94E-794B-94E0-A6435721A49D}"/>
              </c:ext>
            </c:extLst>
          </c:dPt>
          <c:dLbls>
            <c:dLbl>
              <c:idx val="3"/>
              <c:layout>
                <c:manualLayout>
                  <c:x val="-1.9801980198019438E-3"/>
                  <c:y val="-0.151390666779147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4E-794B-94E0-A6435721A4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'30.4.2020'!$B$28:$E$31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'30.4.2020'!$G$28:$G$31</c:f>
              <c:numCache>
                <c:formatCode>0.0%</c:formatCode>
                <c:ptCount val="4"/>
                <c:pt idx="0">
                  <c:v>0.17880407384524033</c:v>
                </c:pt>
                <c:pt idx="1">
                  <c:v>0.45282295364605057</c:v>
                </c:pt>
                <c:pt idx="2">
                  <c:v>0.36302387439952372</c:v>
                </c:pt>
                <c:pt idx="3">
                  <c:v>5.3490981091853127E-3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94E-794B-94E0-A6435721A49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191-4938-B92C-27306B81F8A4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191-4938-B92C-27306B81F8A4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191-4938-B92C-27306B81F8A4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191-4938-B92C-27306B81F8A4}"/>
              </c:ext>
            </c:extLst>
          </c:dPt>
          <c:dLbls>
            <c:dLbl>
              <c:idx val="3"/>
              <c:layout>
                <c:manualLayout>
                  <c:x val="-1.9801980198019802E-3"/>
                  <c:y val="-0.147508854810451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91-4938-B92C-27306B81F8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'31.5.2020'!$B$28:$E$31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'31.5.2020'!$G$28:$G$31</c:f>
              <c:numCache>
                <c:formatCode>0.0%</c:formatCode>
                <c:ptCount val="4"/>
                <c:pt idx="0">
                  <c:v>0.20668545828485121</c:v>
                </c:pt>
                <c:pt idx="1">
                  <c:v>0.43380186811572075</c:v>
                </c:pt>
                <c:pt idx="2">
                  <c:v>0.34894295722076379</c:v>
                </c:pt>
                <c:pt idx="3">
                  <c:v>1.0569716378664211E-2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A-422C-9BFC-43DE8219D9B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756-40AE-A803-8DBBBBEFD279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756-40AE-A803-8DBBBBEFD279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756-40AE-A803-8DBBBBEFD279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756-40AE-A803-8DBBBBEFD279}"/>
              </c:ext>
            </c:extLst>
          </c:dPt>
          <c:dLbls>
            <c:dLbl>
              <c:idx val="3"/>
              <c:layout>
                <c:manualLayout>
                  <c:x val="-1.9801980198019802E-3"/>
                  <c:y val="-0.147508854810451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56-40AE-A803-8DBBBBEFD2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'30.6.2020'!$B$28:$E$31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'30.6.2020'!$G$28:$G$31</c:f>
              <c:numCache>
                <c:formatCode>0.0%</c:formatCode>
                <c:ptCount val="4"/>
                <c:pt idx="0">
                  <c:v>0.19595581842240192</c:v>
                </c:pt>
                <c:pt idx="1">
                  <c:v>0.35547947460295803</c:v>
                </c:pt>
                <c:pt idx="2">
                  <c:v>0.44816635506059382</c:v>
                </c:pt>
                <c:pt idx="3" formatCode="0.00%">
                  <c:v>3.9835191404616479E-4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756-40AE-A803-8DBBBBEFD27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30-40BD-BB55-8E26FC90E3F1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E30-40BD-BB55-8E26FC90E3F1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E30-40BD-BB55-8E26FC90E3F1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E30-40BD-BB55-8E26FC90E3F1}"/>
              </c:ext>
            </c:extLst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30-40BD-BB55-8E26FC90E3F1}"/>
                </c:ext>
              </c:extLst>
            </c:dLbl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30-40BD-BB55-8E26FC90E3F1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30-40BD-BB55-8E26FC90E3F1}"/>
                </c:ext>
              </c:extLst>
            </c:dLbl>
            <c:dLbl>
              <c:idx val="3"/>
              <c:layout>
                <c:manualLayout>
                  <c:x val="-1.9801980198019802E-3"/>
                  <c:y val="-0.147508854810451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30-40BD-BB55-8E26FC90E3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'31.7.2020'!$B$28:$E$31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'31.7.2020'!$G$28:$G$31</c:f>
              <c:numCache>
                <c:formatCode>0.0%</c:formatCode>
                <c:ptCount val="4"/>
                <c:pt idx="0">
                  <c:v>0.22847802843251316</c:v>
                </c:pt>
                <c:pt idx="1">
                  <c:v>0.33728664983944934</c:v>
                </c:pt>
                <c:pt idx="2">
                  <c:v>0.42725058146140349</c:v>
                </c:pt>
                <c:pt idx="3" formatCode="0.00%">
                  <c:v>6.9847402666340418E-3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30-40BD-BB55-8E26FC90E3F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062-40EF-8B82-1DD4D1E391F5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062-40EF-8B82-1DD4D1E391F5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062-40EF-8B82-1DD4D1E391F5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062-40EF-8B82-1DD4D1E391F5}"/>
              </c:ext>
            </c:extLst>
          </c:dPt>
          <c:dLbls>
            <c:dLbl>
              <c:idx val="3"/>
              <c:layout>
                <c:manualLayout>
                  <c:x val="-1.9801980198019802E-3"/>
                  <c:y val="-0.147508854810451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62-40EF-8B82-1DD4D1E391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'31.8.2020'!$B$28:$E$31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'31.8.2020'!$G$28:$G$31</c:f>
              <c:numCache>
                <c:formatCode>0.0%</c:formatCode>
                <c:ptCount val="4"/>
                <c:pt idx="0">
                  <c:v>0.16657123838750829</c:v>
                </c:pt>
                <c:pt idx="1">
                  <c:v>0.36683147792797549</c:v>
                </c:pt>
                <c:pt idx="2">
                  <c:v>0.4653028471782053</c:v>
                </c:pt>
                <c:pt idx="3">
                  <c:v>1.2944365063109128E-3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062-40EF-8B82-1DD4D1E391F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9350718448329542"/>
          <c:y val="0.26270048706480553"/>
          <c:w val="0.37130495128786861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F3E28E6-7850-0A4A-9B35-24C8F96E05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319405</xdr:colOff>
      <xdr:row>0</xdr:row>
      <xdr:rowOff>71692</xdr:rowOff>
    </xdr:from>
    <xdr:to>
      <xdr:col>3</xdr:col>
      <xdr:colOff>201295</xdr:colOff>
      <xdr:row>3</xdr:row>
      <xdr:rowOff>233109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EB34F82A-2CAF-824F-8749-FCFA1883CD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805" y="71692"/>
          <a:ext cx="2612390" cy="78371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211455</xdr:colOff>
      <xdr:row>4</xdr:row>
      <xdr:rowOff>98552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580CFFE2-32BC-4E78-8B3B-B8283DD4E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90500"/>
          <a:ext cx="2326005" cy="774827"/>
        </a:xfrm>
        <a:prstGeom prst="rect">
          <a:avLst/>
        </a:prstGeom>
      </xdr:spPr>
    </xdr:pic>
    <xdr:clientData/>
  </xdr:twoCellAnchor>
  <xdr:twoCellAnchor>
    <xdr:from>
      <xdr:col>1</xdr:col>
      <xdr:colOff>314325</xdr:colOff>
      <xdr:row>33</xdr:row>
      <xdr:rowOff>171450</xdr:rowOff>
    </xdr:from>
    <xdr:to>
      <xdr:col>6</xdr:col>
      <xdr:colOff>314325</xdr:colOff>
      <xdr:row>46</xdr:row>
      <xdr:rowOff>147468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FC17802D-5455-4F83-8CA2-8BE2C7727C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266700</xdr:colOff>
      <xdr:row>5</xdr:row>
      <xdr:rowOff>12827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DB81CBA-A14A-4919-BE81-10FA31663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90500"/>
          <a:ext cx="2381250" cy="93675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5EE8324A-FEAA-4734-BC41-F1BAE01E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1</xdr:row>
      <xdr:rowOff>0</xdr:rowOff>
    </xdr:from>
    <xdr:to>
      <xdr:col>3</xdr:col>
      <xdr:colOff>942974</xdr:colOff>
      <xdr:row>5</xdr:row>
      <xdr:rowOff>174752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1C1C5E2C-AF2F-4E5F-BC27-AD512E5DF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190500"/>
          <a:ext cx="3057525" cy="109867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8F6DBBD8-EEC6-41D4-B048-B8ADA16CB2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AE9A059-A2BD-594E-A7F3-A34410A17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319405</xdr:colOff>
      <xdr:row>0</xdr:row>
      <xdr:rowOff>71692</xdr:rowOff>
    </xdr:from>
    <xdr:to>
      <xdr:col>3</xdr:col>
      <xdr:colOff>201295</xdr:colOff>
      <xdr:row>3</xdr:row>
      <xdr:rowOff>233109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E0B848A0-212C-4C4A-80A0-7C65021B3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805" y="71692"/>
          <a:ext cx="2612390" cy="7837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0D1CD41-9E52-2342-B711-774D80D2E0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319405</xdr:colOff>
      <xdr:row>0</xdr:row>
      <xdr:rowOff>71692</xdr:rowOff>
    </xdr:from>
    <xdr:to>
      <xdr:col>3</xdr:col>
      <xdr:colOff>210820</xdr:colOff>
      <xdr:row>4</xdr:row>
      <xdr:rowOff>699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9F264160-6BE4-7E4C-A877-ABDA4DC47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805" y="71692"/>
          <a:ext cx="2612390" cy="7837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50436EB-4CE6-D84F-AE35-48CC3AA344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319405</xdr:colOff>
      <xdr:row>0</xdr:row>
      <xdr:rowOff>71692</xdr:rowOff>
    </xdr:from>
    <xdr:to>
      <xdr:col>3</xdr:col>
      <xdr:colOff>207010</xdr:colOff>
      <xdr:row>4</xdr:row>
      <xdr:rowOff>699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00B3E08-FA64-1C46-AD39-2101E5EB4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805" y="71692"/>
          <a:ext cx="2612390" cy="7837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DB53D3E-6318-3343-BDB0-0FB080A25F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319405</xdr:colOff>
      <xdr:row>0</xdr:row>
      <xdr:rowOff>71692</xdr:rowOff>
    </xdr:from>
    <xdr:to>
      <xdr:col>3</xdr:col>
      <xdr:colOff>210820</xdr:colOff>
      <xdr:row>3</xdr:row>
      <xdr:rowOff>244539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2239F7E-F773-A440-BE07-816EA7BCC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805" y="71692"/>
          <a:ext cx="2612390" cy="7837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4A7F83B-0E8A-4BCC-8569-D8E153F659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319405</xdr:colOff>
      <xdr:row>0</xdr:row>
      <xdr:rowOff>71692</xdr:rowOff>
    </xdr:from>
    <xdr:to>
      <xdr:col>3</xdr:col>
      <xdr:colOff>210820</xdr:colOff>
      <xdr:row>3</xdr:row>
      <xdr:rowOff>238824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57DEACF2-179D-1243-988A-8C6BC7EFF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405" y="71692"/>
          <a:ext cx="2612390" cy="7837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2DB7652D-8344-439D-A6E3-71ED729DF8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211455</xdr:colOff>
      <xdr:row>4</xdr:row>
      <xdr:rowOff>98552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C9F28269-7D3C-4D10-91AB-31855133C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80975"/>
          <a:ext cx="2375535" cy="75577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8055D5F-7924-4111-8A85-710ADFBA9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211455</xdr:colOff>
      <xdr:row>4</xdr:row>
      <xdr:rowOff>98552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9FA0231F-FC25-4B95-981E-FA2577B79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80975"/>
          <a:ext cx="2379345" cy="7519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34</xdr:row>
      <xdr:rowOff>17632</xdr:rowOff>
    </xdr:from>
    <xdr:to>
      <xdr:col>6</xdr:col>
      <xdr:colOff>742950</xdr:colOff>
      <xdr:row>46</xdr:row>
      <xdr:rowOff>241300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D8006C23-4181-4B7D-847D-0FF5F14DA7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154305</xdr:colOff>
      <xdr:row>5</xdr:row>
      <xdr:rowOff>12827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705C0016-D192-43E1-8B6A-ADE541186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90500"/>
          <a:ext cx="2326005" cy="7748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2F337-8A05-524F-B6E4-94D5AB274478}">
  <sheetPr>
    <pageSetUpPr fitToPage="1"/>
  </sheetPr>
  <dimension ref="B2:G53"/>
  <sheetViews>
    <sheetView showGridLines="0" zoomScaleNormal="100" workbookViewId="0">
      <selection activeCell="H22" sqref="H22"/>
    </sheetView>
  </sheetViews>
  <sheetFormatPr baseColWidth="10" defaultColWidth="8.83203125" defaultRowHeight="15" x14ac:dyDescent="0.2"/>
  <cols>
    <col min="1" max="1" width="2.83203125" style="1" customWidth="1"/>
    <col min="2" max="5" width="15.83203125" style="1" customWidth="1"/>
    <col min="6" max="6" width="20.83203125" style="1" customWidth="1"/>
    <col min="7" max="7" width="15.83203125" style="1" customWidth="1"/>
    <col min="8" max="16384" width="8.83203125" style="1"/>
  </cols>
  <sheetData>
    <row r="2" spans="2:7" ht="19" x14ac:dyDescent="0.25">
      <c r="B2" s="6"/>
      <c r="D2" s="6"/>
      <c r="E2" s="6" t="s">
        <v>13</v>
      </c>
    </row>
    <row r="4" spans="2:7" ht="20" customHeight="1" x14ac:dyDescent="0.2">
      <c r="B4" s="7"/>
      <c r="C4" s="8"/>
      <c r="D4" s="7"/>
      <c r="E4" s="7" t="s">
        <v>14</v>
      </c>
      <c r="F4" s="8"/>
    </row>
    <row r="5" spans="2:7" ht="20" customHeight="1" x14ac:dyDescent="0.2">
      <c r="B5" s="9"/>
      <c r="C5" s="10"/>
      <c r="D5" s="9"/>
      <c r="E5" s="29" t="s">
        <v>16</v>
      </c>
      <c r="F5" s="19" t="s">
        <v>15</v>
      </c>
    </row>
    <row r="6" spans="2:7" ht="20" customHeight="1" x14ac:dyDescent="0.2">
      <c r="B6" s="9"/>
      <c r="C6" s="12"/>
      <c r="D6" s="9"/>
      <c r="E6" s="29" t="s">
        <v>17</v>
      </c>
      <c r="F6" s="20">
        <v>43830</v>
      </c>
    </row>
    <row r="7" spans="2:7" ht="20" customHeight="1" x14ac:dyDescent="0.2">
      <c r="B7" s="11"/>
      <c r="C7" s="3"/>
      <c r="D7" s="8"/>
      <c r="E7" s="3"/>
      <c r="F7" s="3"/>
    </row>
    <row r="8" spans="2:7" ht="20" customHeight="1" x14ac:dyDescent="0.2">
      <c r="B8" s="79" t="s">
        <v>0</v>
      </c>
      <c r="C8" s="79"/>
      <c r="D8" s="79"/>
      <c r="E8" s="79"/>
      <c r="F8" s="16">
        <v>1</v>
      </c>
    </row>
    <row r="9" spans="2:7" ht="20" customHeight="1" x14ac:dyDescent="0.2">
      <c r="B9" s="79" t="s">
        <v>10</v>
      </c>
      <c r="C9" s="79"/>
      <c r="D9" s="79"/>
      <c r="E9" s="79"/>
      <c r="F9" s="17">
        <v>202604323.97999999</v>
      </c>
    </row>
    <row r="10" spans="2:7" ht="20" customHeight="1" x14ac:dyDescent="0.2">
      <c r="B10" s="79" t="s">
        <v>1</v>
      </c>
      <c r="C10" s="79"/>
      <c r="D10" s="79"/>
      <c r="E10" s="79"/>
      <c r="F10" s="18">
        <v>203507000</v>
      </c>
      <c r="G10" s="47"/>
    </row>
    <row r="11" spans="2:7" ht="20" customHeight="1" x14ac:dyDescent="0.2">
      <c r="B11" s="79" t="s">
        <v>11</v>
      </c>
      <c r="C11" s="79"/>
      <c r="D11" s="79"/>
      <c r="E11" s="79"/>
      <c r="F11" s="18">
        <f>F10+F12</f>
        <v>203507000</v>
      </c>
    </row>
    <row r="12" spans="2:7" ht="20" customHeight="1" x14ac:dyDescent="0.2">
      <c r="B12" s="79" t="s">
        <v>12</v>
      </c>
      <c r="C12" s="79"/>
      <c r="D12" s="79"/>
      <c r="E12" s="79"/>
      <c r="F12" s="33">
        <v>0</v>
      </c>
    </row>
    <row r="13" spans="2:7" ht="20" customHeight="1" x14ac:dyDescent="0.2">
      <c r="B13" s="2"/>
      <c r="C13" s="30"/>
      <c r="D13" s="30"/>
      <c r="E13" s="30"/>
    </row>
    <row r="14" spans="2:7" ht="20" customHeight="1" x14ac:dyDescent="0.2">
      <c r="B14" s="11" t="s">
        <v>32</v>
      </c>
      <c r="C14" s="11"/>
      <c r="D14" s="31"/>
      <c r="E14" s="31"/>
      <c r="F14" s="13"/>
    </row>
    <row r="15" spans="2:7" ht="20" customHeight="1" x14ac:dyDescent="0.2">
      <c r="B15" s="78" t="s">
        <v>25</v>
      </c>
      <c r="C15" s="78"/>
      <c r="D15" s="78"/>
      <c r="E15" s="78"/>
      <c r="F15" s="21">
        <v>3307000</v>
      </c>
    </row>
    <row r="16" spans="2:7" ht="20" customHeight="1" x14ac:dyDescent="0.2">
      <c r="B16" s="78" t="s">
        <v>26</v>
      </c>
      <c r="C16" s="78"/>
      <c r="D16" s="78"/>
      <c r="E16" s="78"/>
      <c r="F16" s="22">
        <v>0</v>
      </c>
    </row>
    <row r="17" spans="2:7" ht="20" customHeight="1" x14ac:dyDescent="0.2">
      <c r="B17" s="78" t="s">
        <v>27</v>
      </c>
      <c r="C17" s="78"/>
      <c r="D17" s="78"/>
      <c r="E17" s="78"/>
      <c r="F17" s="22">
        <f>F15-F16</f>
        <v>3307000</v>
      </c>
    </row>
    <row r="18" spans="2:7" ht="20" customHeight="1" x14ac:dyDescent="0.2">
      <c r="B18" s="78" t="s">
        <v>2</v>
      </c>
      <c r="C18" s="78"/>
      <c r="D18" s="78"/>
      <c r="E18" s="78"/>
      <c r="F18" s="23">
        <f>F15*F8</f>
        <v>3307000</v>
      </c>
    </row>
    <row r="19" spans="2:7" ht="20" customHeight="1" x14ac:dyDescent="0.2">
      <c r="B19" s="78" t="s">
        <v>3</v>
      </c>
      <c r="C19" s="78"/>
      <c r="D19" s="78"/>
      <c r="E19" s="78"/>
      <c r="F19" s="24">
        <f>F16*F8</f>
        <v>0</v>
      </c>
    </row>
    <row r="20" spans="2:7" ht="20" customHeight="1" x14ac:dyDescent="0.2">
      <c r="B20" s="78" t="s">
        <v>6</v>
      </c>
      <c r="C20" s="78"/>
      <c r="D20" s="78"/>
      <c r="E20" s="78"/>
      <c r="F20" s="23">
        <f>F18-F19</f>
        <v>3307000</v>
      </c>
    </row>
    <row r="21" spans="2:7" ht="20" customHeight="1" x14ac:dyDescent="0.2">
      <c r="B21" s="78" t="s">
        <v>21</v>
      </c>
      <c r="C21" s="78"/>
      <c r="D21" s="78"/>
      <c r="E21" s="78"/>
      <c r="F21" s="23">
        <v>0</v>
      </c>
    </row>
    <row r="22" spans="2:7" ht="20" customHeight="1" x14ac:dyDescent="0.2">
      <c r="B22" s="78" t="s">
        <v>22</v>
      </c>
      <c r="C22" s="78"/>
      <c r="D22" s="78"/>
      <c r="E22" s="78"/>
      <c r="F22" s="23">
        <v>0</v>
      </c>
    </row>
    <row r="23" spans="2:7" ht="20" customHeight="1" x14ac:dyDescent="0.2">
      <c r="B23" s="15" t="s">
        <v>19</v>
      </c>
      <c r="C23" s="32"/>
      <c r="D23" s="31"/>
      <c r="E23" s="31"/>
      <c r="F23" s="8"/>
    </row>
    <row r="24" spans="2:7" ht="20" customHeight="1" x14ac:dyDescent="0.2">
      <c r="B24" s="15" t="s">
        <v>20</v>
      </c>
      <c r="C24" s="32"/>
      <c r="D24" s="31"/>
      <c r="E24" s="31"/>
      <c r="F24" s="8"/>
    </row>
    <row r="25" spans="2:7" ht="20" customHeight="1" x14ac:dyDescent="0.2">
      <c r="B25" s="81" t="s">
        <v>24</v>
      </c>
      <c r="C25" s="81"/>
      <c r="D25" s="81"/>
      <c r="E25" s="81"/>
      <c r="F25" s="81"/>
    </row>
    <row r="26" spans="2:7" ht="20" customHeight="1" x14ac:dyDescent="0.2">
      <c r="B26" s="2"/>
      <c r="C26" s="30"/>
      <c r="D26" s="30"/>
      <c r="E26" s="30"/>
    </row>
    <row r="27" spans="2:7" ht="20" customHeight="1" x14ac:dyDescent="0.2">
      <c r="B27" s="4" t="s">
        <v>23</v>
      </c>
      <c r="C27" s="30"/>
      <c r="D27" s="30"/>
      <c r="E27" s="30"/>
      <c r="G27" s="14"/>
    </row>
    <row r="28" spans="2:7" ht="20" customHeight="1" x14ac:dyDescent="0.2">
      <c r="B28" s="79" t="s">
        <v>5</v>
      </c>
      <c r="C28" s="79"/>
      <c r="D28" s="79"/>
      <c r="E28" s="79"/>
      <c r="F28" s="25">
        <v>12062658.210000001</v>
      </c>
      <c r="G28" s="26">
        <f>F28/F$32</f>
        <v>3.4471570084870319E-2</v>
      </c>
    </row>
    <row r="29" spans="2:7" ht="20" customHeight="1" x14ac:dyDescent="0.2">
      <c r="B29" s="79" t="s">
        <v>8</v>
      </c>
      <c r="C29" s="79"/>
      <c r="D29" s="79"/>
      <c r="E29" s="79"/>
      <c r="F29" s="25">
        <v>182493962.38999999</v>
      </c>
      <c r="G29" s="26">
        <f t="shared" ref="G29:G31" si="0">F29/F$32</f>
        <v>0.5215146864873802</v>
      </c>
    </row>
    <row r="30" spans="2:7" ht="20" customHeight="1" x14ac:dyDescent="0.2">
      <c r="B30" s="79" t="s">
        <v>7</v>
      </c>
      <c r="C30" s="79"/>
      <c r="D30" s="79"/>
      <c r="E30" s="79"/>
      <c r="F30" s="25">
        <v>155374008.62</v>
      </c>
      <c r="G30" s="26">
        <f t="shared" si="0"/>
        <v>0.44401374342774941</v>
      </c>
    </row>
    <row r="31" spans="2:7" ht="20" customHeight="1" x14ac:dyDescent="0.2">
      <c r="B31" s="79" t="s">
        <v>9</v>
      </c>
      <c r="C31" s="79"/>
      <c r="D31" s="79"/>
      <c r="E31" s="79"/>
      <c r="F31" s="25">
        <v>0</v>
      </c>
      <c r="G31" s="26">
        <f t="shared" si="0"/>
        <v>0</v>
      </c>
    </row>
    <row r="32" spans="2:7" ht="20" customHeight="1" x14ac:dyDescent="0.2">
      <c r="B32" s="80" t="s">
        <v>4</v>
      </c>
      <c r="C32" s="80"/>
      <c r="D32" s="80"/>
      <c r="E32" s="80"/>
      <c r="F32" s="27">
        <f>SUM(F28:F31)</f>
        <v>349930629.22000003</v>
      </c>
      <c r="G32" s="28">
        <f>SUM(G28:G31)</f>
        <v>1</v>
      </c>
    </row>
    <row r="33" ht="20" customHeight="1" x14ac:dyDescent="0.2"/>
    <row r="34" ht="20" customHeight="1" x14ac:dyDescent="0.2"/>
    <row r="35" ht="20" customHeight="1" x14ac:dyDescent="0.2"/>
    <row r="36" ht="20" customHeight="1" x14ac:dyDescent="0.2"/>
    <row r="37" ht="20" customHeight="1" x14ac:dyDescent="0.2"/>
    <row r="38" ht="20" customHeight="1" x14ac:dyDescent="0.2"/>
    <row r="39" ht="20" customHeight="1" x14ac:dyDescent="0.2"/>
    <row r="40" ht="20" customHeight="1" x14ac:dyDescent="0.2"/>
    <row r="41" ht="20" customHeight="1" x14ac:dyDescent="0.2"/>
    <row r="42" ht="20" customHeight="1" x14ac:dyDescent="0.2"/>
    <row r="43" ht="20" customHeight="1" x14ac:dyDescent="0.2"/>
    <row r="44" ht="20" customHeight="1" x14ac:dyDescent="0.2"/>
    <row r="45" ht="20" customHeight="1" x14ac:dyDescent="0.2"/>
    <row r="46" ht="20" customHeight="1" x14ac:dyDescent="0.2"/>
    <row r="47" ht="20" customHeight="1" x14ac:dyDescent="0.2"/>
    <row r="4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</sheetData>
  <sheetProtection algorithmName="SHA-512" hashValue="G8JJiwXV9kHDxlE24Z+v0SWwuV/J7ic3lpGJE2F4Lh7j8y6BgDhmyYwyFKW0mDW/9TyGoOF4RRia6HCMyJD6Hw==" saltValue="K4Ho1HA88wjx5nKI+ng65A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25" right="0.25" top="0.75" bottom="0.75" header="0.3" footer="0.3"/>
  <pageSetup paperSize="9" scale="87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5E6C2-FC41-4B6B-9CD2-46858EF26167}">
  <dimension ref="B2:H52"/>
  <sheetViews>
    <sheetView workbookViewId="0">
      <selection activeCell="F12" sqref="F12"/>
    </sheetView>
  </sheetViews>
  <sheetFormatPr baseColWidth="10" defaultColWidth="8.83203125" defaultRowHeight="15" x14ac:dyDescent="0.2"/>
  <cols>
    <col min="1" max="1" width="2.83203125" style="50" customWidth="1"/>
    <col min="2" max="5" width="15.83203125" style="50" customWidth="1"/>
    <col min="6" max="6" width="20.83203125" style="50" customWidth="1"/>
    <col min="7" max="8" width="17.5" style="50" bestFit="1" customWidth="1"/>
    <col min="9" max="9" width="8.83203125" style="50"/>
    <col min="10" max="10" width="11" style="50" bestFit="1" customWidth="1"/>
    <col min="11" max="11" width="12" style="50" bestFit="1" customWidth="1"/>
    <col min="12" max="16384" width="8.83203125" style="50"/>
  </cols>
  <sheetData>
    <row r="2" spans="2:8" ht="19" x14ac:dyDescent="0.25">
      <c r="B2" s="49"/>
      <c r="D2" s="49"/>
      <c r="E2" s="49" t="s">
        <v>13</v>
      </c>
    </row>
    <row r="4" spans="2:8" ht="20" customHeight="1" x14ac:dyDescent="0.2">
      <c r="B4" s="51"/>
      <c r="C4" s="52"/>
      <c r="D4" s="51"/>
      <c r="E4" s="51" t="s">
        <v>14</v>
      </c>
      <c r="F4" s="52"/>
    </row>
    <row r="5" spans="2:8" ht="20" customHeight="1" x14ac:dyDescent="0.2">
      <c r="B5" s="53"/>
      <c r="C5" s="54"/>
      <c r="D5" s="53"/>
      <c r="E5" s="55" t="s">
        <v>16</v>
      </c>
      <c r="F5" s="56" t="s">
        <v>15</v>
      </c>
    </row>
    <row r="6" spans="2:8" ht="20" customHeight="1" x14ac:dyDescent="0.2">
      <c r="B6" s="53"/>
      <c r="C6" s="57"/>
      <c r="D6" s="53"/>
      <c r="E6" s="55" t="s">
        <v>17</v>
      </c>
      <c r="F6" s="58">
        <v>44104</v>
      </c>
    </row>
    <row r="7" spans="2:8" ht="20" customHeight="1" x14ac:dyDescent="0.2">
      <c r="B7" s="59"/>
      <c r="C7" s="60"/>
      <c r="D7" s="52"/>
      <c r="E7" s="60"/>
      <c r="F7" s="60"/>
    </row>
    <row r="8" spans="2:8" ht="20" customHeight="1" x14ac:dyDescent="0.2">
      <c r="B8" s="84" t="s">
        <v>0</v>
      </c>
      <c r="C8" s="84"/>
      <c r="D8" s="84"/>
      <c r="E8" s="84"/>
      <c r="F8" s="72">
        <v>0.96399999999999997</v>
      </c>
    </row>
    <row r="9" spans="2:8" ht="20" customHeight="1" x14ac:dyDescent="0.2">
      <c r="B9" s="84" t="s">
        <v>10</v>
      </c>
      <c r="C9" s="84"/>
      <c r="D9" s="84"/>
      <c r="E9" s="84"/>
      <c r="F9" s="73">
        <v>292789556.69276798</v>
      </c>
    </row>
    <row r="10" spans="2:8" ht="20" customHeight="1" x14ac:dyDescent="0.2">
      <c r="B10" s="84" t="s">
        <v>1</v>
      </c>
      <c r="C10" s="84"/>
      <c r="D10" s="84"/>
      <c r="E10" s="84"/>
      <c r="F10" s="74">
        <v>303713142</v>
      </c>
      <c r="G10" s="61"/>
    </row>
    <row r="11" spans="2:8" ht="20" customHeight="1" x14ac:dyDescent="0.2">
      <c r="B11" s="84" t="s">
        <v>11</v>
      </c>
      <c r="C11" s="84"/>
      <c r="D11" s="84"/>
      <c r="E11" s="84"/>
      <c r="F11" s="74">
        <f>F10+F12</f>
        <v>443713142</v>
      </c>
    </row>
    <row r="12" spans="2:8" ht="20" customHeight="1" x14ac:dyDescent="0.2">
      <c r="B12" s="84" t="s">
        <v>12</v>
      </c>
      <c r="C12" s="84"/>
      <c r="D12" s="84"/>
      <c r="E12" s="84"/>
      <c r="F12" s="37">
        <f>'31.8.2020'!F12+F16</f>
        <v>140000000</v>
      </c>
    </row>
    <row r="13" spans="2:8" ht="20" customHeight="1" x14ac:dyDescent="0.2">
      <c r="B13" s="63"/>
      <c r="C13" s="64"/>
      <c r="D13" s="64"/>
      <c r="E13" s="64"/>
    </row>
    <row r="14" spans="2:8" ht="20" customHeight="1" x14ac:dyDescent="0.2">
      <c r="B14" s="59" t="s">
        <v>36</v>
      </c>
      <c r="C14" s="59"/>
      <c r="D14" s="65"/>
      <c r="E14" s="65"/>
      <c r="F14" s="66"/>
    </row>
    <row r="15" spans="2:8" ht="20" customHeight="1" x14ac:dyDescent="0.2">
      <c r="B15" s="82" t="s">
        <v>25</v>
      </c>
      <c r="C15" s="82"/>
      <c r="D15" s="82"/>
      <c r="E15" s="82"/>
      <c r="F15" s="48">
        <v>10868594</v>
      </c>
      <c r="G15" s="67"/>
      <c r="H15" s="62"/>
    </row>
    <row r="16" spans="2:8" ht="20" customHeight="1" x14ac:dyDescent="0.2">
      <c r="B16" s="82" t="s">
        <v>26</v>
      </c>
      <c r="C16" s="82"/>
      <c r="D16" s="82"/>
      <c r="E16" s="82"/>
      <c r="F16" s="44">
        <v>0</v>
      </c>
    </row>
    <row r="17" spans="2:8" ht="20" customHeight="1" x14ac:dyDescent="0.2">
      <c r="B17" s="82" t="s">
        <v>27</v>
      </c>
      <c r="C17" s="82"/>
      <c r="D17" s="82"/>
      <c r="E17" s="82"/>
      <c r="F17" s="44">
        <f>F15-F16</f>
        <v>10868594</v>
      </c>
    </row>
    <row r="18" spans="2:8" ht="20" customHeight="1" x14ac:dyDescent="0.2">
      <c r="B18" s="82" t="s">
        <v>2</v>
      </c>
      <c r="C18" s="82"/>
      <c r="D18" s="82"/>
      <c r="E18" s="82"/>
      <c r="F18" s="46">
        <f>F15*'31.8.2020'!F8</f>
        <v>10413199.9114</v>
      </c>
    </row>
    <row r="19" spans="2:8" ht="20" customHeight="1" x14ac:dyDescent="0.2">
      <c r="B19" s="82" t="s">
        <v>3</v>
      </c>
      <c r="C19" s="82"/>
      <c r="D19" s="82"/>
      <c r="E19" s="82"/>
      <c r="F19" s="45">
        <f>F16*'30.6.2020'!$F$8</f>
        <v>0</v>
      </c>
    </row>
    <row r="20" spans="2:8" ht="20" customHeight="1" x14ac:dyDescent="0.2">
      <c r="B20" s="82" t="s">
        <v>6</v>
      </c>
      <c r="C20" s="82"/>
      <c r="D20" s="82"/>
      <c r="E20" s="82"/>
      <c r="F20" s="46">
        <f>F18-F19</f>
        <v>10413199.9114</v>
      </c>
    </row>
    <row r="21" spans="2:8" ht="20" customHeight="1" x14ac:dyDescent="0.2">
      <c r="B21" s="82" t="s">
        <v>21</v>
      </c>
      <c r="C21" s="82"/>
      <c r="D21" s="82"/>
      <c r="E21" s="82"/>
      <c r="F21" s="46">
        <v>0</v>
      </c>
    </row>
    <row r="22" spans="2:8" ht="20" customHeight="1" x14ac:dyDescent="0.2">
      <c r="B22" s="82" t="s">
        <v>22</v>
      </c>
      <c r="C22" s="82"/>
      <c r="D22" s="82"/>
      <c r="E22" s="82"/>
      <c r="F22" s="46">
        <v>0</v>
      </c>
    </row>
    <row r="23" spans="2:8" ht="20" customHeight="1" x14ac:dyDescent="0.2">
      <c r="B23" s="68" t="s">
        <v>19</v>
      </c>
      <c r="C23" s="69"/>
      <c r="D23" s="65"/>
      <c r="E23" s="65"/>
      <c r="F23" s="52"/>
    </row>
    <row r="24" spans="2:8" ht="20" customHeight="1" x14ac:dyDescent="0.2">
      <c r="B24" s="68" t="s">
        <v>20</v>
      </c>
      <c r="C24" s="69"/>
      <c r="D24" s="65"/>
      <c r="E24" s="65"/>
      <c r="F24" s="52"/>
    </row>
    <row r="25" spans="2:8" ht="20" customHeight="1" x14ac:dyDescent="0.2">
      <c r="B25" s="83" t="s">
        <v>24</v>
      </c>
      <c r="C25" s="83"/>
      <c r="D25" s="83"/>
      <c r="E25" s="83"/>
      <c r="F25" s="83"/>
    </row>
    <row r="26" spans="2:8" ht="20" customHeight="1" x14ac:dyDescent="0.2">
      <c r="B26" s="63"/>
      <c r="C26" s="64"/>
      <c r="D26" s="64"/>
      <c r="E26" s="64"/>
    </row>
    <row r="27" spans="2:8" ht="20" customHeight="1" x14ac:dyDescent="0.2">
      <c r="B27" s="70" t="s">
        <v>23</v>
      </c>
      <c r="C27" s="64"/>
      <c r="D27" s="64"/>
      <c r="E27" s="64"/>
      <c r="G27" s="71"/>
    </row>
    <row r="28" spans="2:8" ht="20" customHeight="1" x14ac:dyDescent="0.2">
      <c r="B28" s="84" t="s">
        <v>5</v>
      </c>
      <c r="C28" s="84"/>
      <c r="D28" s="84"/>
      <c r="E28" s="84"/>
      <c r="F28" s="38">
        <v>28689767.960000001</v>
      </c>
      <c r="G28" s="39">
        <f>F28/F$31</f>
        <v>7.2076432426069009E-2</v>
      </c>
      <c r="H28" s="67"/>
    </row>
    <row r="29" spans="2:8" ht="20" customHeight="1" x14ac:dyDescent="0.2">
      <c r="B29" s="84" t="s">
        <v>8</v>
      </c>
      <c r="C29" s="84"/>
      <c r="D29" s="84"/>
      <c r="E29" s="84"/>
      <c r="F29" s="38">
        <v>162643680.71000001</v>
      </c>
      <c r="G29" s="39">
        <f>F29/F$31</f>
        <v>0.40860477779275345</v>
      </c>
      <c r="H29" s="67"/>
    </row>
    <row r="30" spans="2:8" ht="20" customHeight="1" x14ac:dyDescent="0.2">
      <c r="B30" s="84" t="s">
        <v>7</v>
      </c>
      <c r="C30" s="84"/>
      <c r="D30" s="84"/>
      <c r="E30" s="84"/>
      <c r="F30" s="38">
        <v>206713000</v>
      </c>
      <c r="G30" s="39">
        <f>F30/F$31</f>
        <v>0.51931878978117751</v>
      </c>
      <c r="H30" s="67"/>
    </row>
    <row r="31" spans="2:8" ht="20" customHeight="1" x14ac:dyDescent="0.2">
      <c r="B31" s="80" t="s">
        <v>4</v>
      </c>
      <c r="C31" s="80"/>
      <c r="D31" s="80"/>
      <c r="E31" s="80"/>
      <c r="F31" s="27">
        <f>SUM(F28:F30)</f>
        <v>398046448.67000002</v>
      </c>
      <c r="G31" s="28">
        <f>SUM(G28:G30)</f>
        <v>1</v>
      </c>
      <c r="H31" s="67"/>
    </row>
    <row r="32" spans="2:8" ht="20" customHeight="1" x14ac:dyDescent="0.2">
      <c r="H32" s="67"/>
    </row>
    <row r="33" ht="20" customHeight="1" x14ac:dyDescent="0.2"/>
    <row r="34" ht="20" customHeight="1" x14ac:dyDescent="0.2"/>
    <row r="35" ht="20" customHeight="1" x14ac:dyDescent="0.2"/>
    <row r="36" ht="20" customHeight="1" x14ac:dyDescent="0.2"/>
    <row r="37" ht="20" customHeight="1" x14ac:dyDescent="0.2"/>
    <row r="38" ht="20" customHeight="1" x14ac:dyDescent="0.2"/>
    <row r="39" ht="20" customHeight="1" x14ac:dyDescent="0.2"/>
    <row r="40" ht="20" customHeight="1" x14ac:dyDescent="0.2"/>
    <row r="41" ht="20" customHeight="1" x14ac:dyDescent="0.2"/>
    <row r="42" ht="20" customHeight="1" x14ac:dyDescent="0.2"/>
    <row r="43" ht="20" customHeight="1" x14ac:dyDescent="0.2"/>
    <row r="44" ht="20" customHeight="1" x14ac:dyDescent="0.2"/>
    <row r="45" ht="20" customHeight="1" x14ac:dyDescent="0.2"/>
    <row r="46" ht="20" customHeight="1" x14ac:dyDescent="0.2"/>
    <row r="47" ht="20" customHeight="1" x14ac:dyDescent="0.2"/>
    <row r="4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</sheetData>
  <sheetProtection algorithmName="SHA-512" hashValue="9f5gwHBMEP9TfWh16JmVDVKj5GPPzhJIU6cWRFp2MCqdGTG2g0XpOIBSyQjFkUohicojnIANMXcnJoMElYlv7A==" saltValue="i7U3+vuEciz8B/iofzGTUQ==" spinCount="100000" sheet="1" objects="1" scenarios="1"/>
  <mergeCells count="18">
    <mergeCell ref="B31:E31"/>
    <mergeCell ref="B22:E22"/>
    <mergeCell ref="B25:F25"/>
    <mergeCell ref="B28:E28"/>
    <mergeCell ref="B29:E29"/>
    <mergeCell ref="B30:E30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09326-72C6-4405-B304-1EFA3E2D0C98}">
  <dimension ref="B2:L53"/>
  <sheetViews>
    <sheetView workbookViewId="0">
      <selection activeCell="I11" sqref="I11"/>
    </sheetView>
  </sheetViews>
  <sheetFormatPr baseColWidth="10" defaultColWidth="8.83203125" defaultRowHeight="15" x14ac:dyDescent="0.2"/>
  <cols>
    <col min="1" max="1" width="2.83203125" style="50" customWidth="1"/>
    <col min="2" max="5" width="15.83203125" style="50" customWidth="1"/>
    <col min="6" max="6" width="20.83203125" style="50" customWidth="1"/>
    <col min="7" max="8" width="17.5" style="50" bestFit="1" customWidth="1"/>
    <col min="9" max="9" width="8.83203125" style="50"/>
    <col min="10" max="10" width="11" style="50" bestFit="1" customWidth="1"/>
    <col min="11" max="11" width="12" style="50" bestFit="1" customWidth="1"/>
    <col min="12" max="12" width="15" style="50" bestFit="1" customWidth="1"/>
    <col min="13" max="16384" width="8.83203125" style="50"/>
  </cols>
  <sheetData>
    <row r="2" spans="2:8" ht="19" x14ac:dyDescent="0.25">
      <c r="B2" s="49"/>
      <c r="D2" s="49"/>
      <c r="E2" s="49" t="s">
        <v>13</v>
      </c>
    </row>
    <row r="4" spans="2:8" ht="20" customHeight="1" x14ac:dyDescent="0.2">
      <c r="B4" s="51"/>
      <c r="C4" s="52"/>
      <c r="D4" s="51"/>
      <c r="E4" s="51" t="s">
        <v>14</v>
      </c>
      <c r="F4" s="52"/>
    </row>
    <row r="5" spans="2:8" ht="20" customHeight="1" x14ac:dyDescent="0.2">
      <c r="B5" s="53"/>
      <c r="C5" s="54"/>
      <c r="D5" s="53"/>
      <c r="E5" s="55" t="s">
        <v>16</v>
      </c>
      <c r="F5" s="56" t="s">
        <v>15</v>
      </c>
    </row>
    <row r="6" spans="2:8" ht="20" customHeight="1" x14ac:dyDescent="0.2">
      <c r="B6" s="53"/>
      <c r="C6" s="57"/>
      <c r="D6" s="53"/>
      <c r="E6" s="55" t="s">
        <v>17</v>
      </c>
      <c r="F6" s="58">
        <v>44135</v>
      </c>
    </row>
    <row r="7" spans="2:8" ht="20" customHeight="1" x14ac:dyDescent="0.2">
      <c r="B7" s="59"/>
      <c r="C7" s="60"/>
      <c r="D7" s="52"/>
      <c r="E7" s="60"/>
      <c r="F7" s="60"/>
    </row>
    <row r="8" spans="2:8" ht="20" customHeight="1" x14ac:dyDescent="0.2">
      <c r="B8" s="84" t="s">
        <v>0</v>
      </c>
      <c r="C8" s="84"/>
      <c r="D8" s="84"/>
      <c r="E8" s="84"/>
      <c r="F8" s="72">
        <v>0.96779999999999999</v>
      </c>
    </row>
    <row r="9" spans="2:8" ht="20" customHeight="1" x14ac:dyDescent="0.2">
      <c r="B9" s="84" t="s">
        <v>10</v>
      </c>
      <c r="C9" s="84"/>
      <c r="D9" s="84"/>
      <c r="E9" s="84"/>
      <c r="F9" s="73">
        <v>288689121.91000003</v>
      </c>
    </row>
    <row r="10" spans="2:8" ht="20" customHeight="1" x14ac:dyDescent="0.2">
      <c r="B10" s="84" t="s">
        <v>1</v>
      </c>
      <c r="C10" s="84"/>
      <c r="D10" s="84"/>
      <c r="E10" s="84"/>
      <c r="F10" s="74">
        <v>298305465</v>
      </c>
      <c r="G10" s="61"/>
    </row>
    <row r="11" spans="2:8" ht="20" customHeight="1" x14ac:dyDescent="0.2">
      <c r="B11" s="84" t="s">
        <v>11</v>
      </c>
      <c r="C11" s="84"/>
      <c r="D11" s="84"/>
      <c r="E11" s="84"/>
      <c r="F11" s="74">
        <f>F10+F12</f>
        <v>453305465</v>
      </c>
    </row>
    <row r="12" spans="2:8" ht="20" customHeight="1" x14ac:dyDescent="0.2">
      <c r="B12" s="84" t="s">
        <v>12</v>
      </c>
      <c r="C12" s="84"/>
      <c r="D12" s="84"/>
      <c r="E12" s="84"/>
      <c r="F12" s="37">
        <f>'30.9.2020'!F12+F16</f>
        <v>155000000</v>
      </c>
    </row>
    <row r="13" spans="2:8" ht="20" customHeight="1" x14ac:dyDescent="0.2">
      <c r="B13" s="63"/>
      <c r="C13" s="64"/>
      <c r="D13" s="64"/>
      <c r="E13" s="64"/>
    </row>
    <row r="14" spans="2:8" ht="20" customHeight="1" x14ac:dyDescent="0.2">
      <c r="B14" s="59" t="s">
        <v>38</v>
      </c>
      <c r="C14" s="59"/>
      <c r="D14" s="65"/>
      <c r="E14" s="65"/>
      <c r="F14" s="66"/>
    </row>
    <row r="15" spans="2:8" ht="20" customHeight="1" x14ac:dyDescent="0.2">
      <c r="B15" s="82" t="s">
        <v>25</v>
      </c>
      <c r="C15" s="82"/>
      <c r="D15" s="82"/>
      <c r="E15" s="82"/>
      <c r="F15" s="48">
        <v>9592323</v>
      </c>
      <c r="G15" s="67"/>
      <c r="H15" s="62"/>
    </row>
    <row r="16" spans="2:8" ht="20" customHeight="1" x14ac:dyDescent="0.2">
      <c r="B16" s="82" t="s">
        <v>26</v>
      </c>
      <c r="C16" s="82"/>
      <c r="D16" s="82"/>
      <c r="E16" s="82"/>
      <c r="F16" s="44">
        <v>15000000</v>
      </c>
    </row>
    <row r="17" spans="2:12" ht="20" customHeight="1" x14ac:dyDescent="0.2">
      <c r="B17" s="82" t="s">
        <v>27</v>
      </c>
      <c r="C17" s="82"/>
      <c r="D17" s="82"/>
      <c r="E17" s="82"/>
      <c r="F17" s="44">
        <f>F15-F16</f>
        <v>-5407677</v>
      </c>
    </row>
    <row r="18" spans="2:12" ht="20" customHeight="1" x14ac:dyDescent="0.2">
      <c r="B18" s="82" t="s">
        <v>2</v>
      </c>
      <c r="C18" s="82"/>
      <c r="D18" s="82"/>
      <c r="E18" s="82"/>
      <c r="F18" s="46">
        <f>F15*'30.9.2020'!F8</f>
        <v>9246999.3719999995</v>
      </c>
    </row>
    <row r="19" spans="2:12" ht="20" customHeight="1" x14ac:dyDescent="0.2">
      <c r="B19" s="82" t="s">
        <v>3</v>
      </c>
      <c r="C19" s="82"/>
      <c r="D19" s="82"/>
      <c r="E19" s="82"/>
      <c r="F19" s="45">
        <f>F16*'30.9.2020'!F8</f>
        <v>14460000</v>
      </c>
    </row>
    <row r="20" spans="2:12" ht="20" customHeight="1" x14ac:dyDescent="0.2">
      <c r="B20" s="82" t="s">
        <v>6</v>
      </c>
      <c r="C20" s="82"/>
      <c r="D20" s="82"/>
      <c r="E20" s="82"/>
      <c r="F20" s="46">
        <f>F18-F19</f>
        <v>-5213000.6280000005</v>
      </c>
    </row>
    <row r="21" spans="2:12" ht="20" customHeight="1" x14ac:dyDescent="0.2">
      <c r="B21" s="82" t="s">
        <v>21</v>
      </c>
      <c r="C21" s="82"/>
      <c r="D21" s="82"/>
      <c r="E21" s="82"/>
      <c r="F21" s="46">
        <v>0</v>
      </c>
    </row>
    <row r="22" spans="2:12" ht="20" customHeight="1" x14ac:dyDescent="0.2">
      <c r="B22" s="82" t="s">
        <v>22</v>
      </c>
      <c r="C22" s="82"/>
      <c r="D22" s="82"/>
      <c r="E22" s="82"/>
      <c r="F22" s="46">
        <v>0</v>
      </c>
    </row>
    <row r="23" spans="2:12" ht="20" customHeight="1" x14ac:dyDescent="0.2">
      <c r="B23" s="68" t="s">
        <v>19</v>
      </c>
      <c r="C23" s="69"/>
      <c r="D23" s="65"/>
      <c r="E23" s="65"/>
      <c r="F23" s="52"/>
    </row>
    <row r="24" spans="2:12" ht="20" customHeight="1" x14ac:dyDescent="0.2">
      <c r="B24" s="68" t="s">
        <v>20</v>
      </c>
      <c r="C24" s="69"/>
      <c r="D24" s="65"/>
      <c r="E24" s="65"/>
      <c r="F24" s="52"/>
    </row>
    <row r="25" spans="2:12" ht="20" customHeight="1" x14ac:dyDescent="0.2">
      <c r="B25" s="83" t="s">
        <v>24</v>
      </c>
      <c r="C25" s="83"/>
      <c r="D25" s="83"/>
      <c r="E25" s="83"/>
      <c r="F25" s="83"/>
    </row>
    <row r="26" spans="2:12" ht="20" customHeight="1" x14ac:dyDescent="0.2">
      <c r="B26" s="63"/>
      <c r="C26" s="64"/>
      <c r="D26" s="64"/>
      <c r="E26" s="64"/>
    </row>
    <row r="27" spans="2:12" ht="20" customHeight="1" x14ac:dyDescent="0.2">
      <c r="B27" s="70" t="s">
        <v>23</v>
      </c>
      <c r="C27" s="64"/>
      <c r="D27" s="64"/>
      <c r="E27" s="64"/>
      <c r="G27" s="71"/>
    </row>
    <row r="28" spans="2:12" ht="20" customHeight="1" x14ac:dyDescent="0.2">
      <c r="B28" s="84" t="s">
        <v>5</v>
      </c>
      <c r="C28" s="84"/>
      <c r="D28" s="84"/>
      <c r="E28" s="84"/>
      <c r="F28" s="76">
        <v>27950474.550000001</v>
      </c>
      <c r="G28" s="39">
        <f>F28/F$32</f>
        <v>6.9875162876804883E-2</v>
      </c>
      <c r="H28" s="67"/>
    </row>
    <row r="29" spans="2:12" ht="20" customHeight="1" x14ac:dyDescent="0.2">
      <c r="B29" s="84" t="s">
        <v>8</v>
      </c>
      <c r="C29" s="84"/>
      <c r="D29" s="84"/>
      <c r="E29" s="84"/>
      <c r="F29" s="76">
        <v>163633186.83000001</v>
      </c>
      <c r="G29" s="39">
        <f t="shared" ref="G29:G31" si="0">F29/F$32</f>
        <v>0.40907697510978019</v>
      </c>
      <c r="H29" s="67"/>
      <c r="L29" s="67"/>
    </row>
    <row r="30" spans="2:12" ht="20" customHeight="1" x14ac:dyDescent="0.2">
      <c r="B30" s="84" t="s">
        <v>7</v>
      </c>
      <c r="C30" s="84"/>
      <c r="D30" s="84"/>
      <c r="E30" s="84"/>
      <c r="F30" s="76">
        <v>207820000</v>
      </c>
      <c r="G30" s="39">
        <f t="shared" si="0"/>
        <v>0.51954238998985403</v>
      </c>
      <c r="H30" s="67"/>
      <c r="L30" s="67"/>
    </row>
    <row r="31" spans="2:12" ht="20" customHeight="1" x14ac:dyDescent="0.2">
      <c r="B31" s="84" t="s">
        <v>9</v>
      </c>
      <c r="C31" s="84"/>
      <c r="D31" s="84"/>
      <c r="E31" s="84"/>
      <c r="F31" s="76">
        <v>602197.63</v>
      </c>
      <c r="G31" s="40">
        <f t="shared" si="0"/>
        <v>1.5054720235608981E-3</v>
      </c>
      <c r="H31" s="67"/>
      <c r="L31" s="67"/>
    </row>
    <row r="32" spans="2:12" ht="20" customHeight="1" x14ac:dyDescent="0.2">
      <c r="B32" s="80" t="s">
        <v>4</v>
      </c>
      <c r="C32" s="80"/>
      <c r="D32" s="80"/>
      <c r="E32" s="80"/>
      <c r="F32" s="27">
        <f>SUM(F28:F31)</f>
        <v>400005859.00999999</v>
      </c>
      <c r="G32" s="28">
        <f>SUM(G28:G31)</f>
        <v>1</v>
      </c>
      <c r="H32" s="67"/>
    </row>
    <row r="33" spans="8:12" ht="20" customHeight="1" x14ac:dyDescent="0.2">
      <c r="H33" s="67"/>
    </row>
    <row r="34" spans="8:12" ht="20" customHeight="1" x14ac:dyDescent="0.2"/>
    <row r="35" spans="8:12" ht="20" customHeight="1" x14ac:dyDescent="0.2">
      <c r="L35" s="77"/>
    </row>
    <row r="36" spans="8:12" ht="20" customHeight="1" x14ac:dyDescent="0.2"/>
    <row r="37" spans="8:12" ht="20" customHeight="1" x14ac:dyDescent="0.2"/>
    <row r="38" spans="8:12" ht="20" customHeight="1" x14ac:dyDescent="0.2"/>
    <row r="39" spans="8:12" ht="20" customHeight="1" x14ac:dyDescent="0.2"/>
    <row r="40" spans="8:12" ht="20" customHeight="1" x14ac:dyDescent="0.2"/>
    <row r="41" spans="8:12" ht="20" customHeight="1" x14ac:dyDescent="0.2"/>
    <row r="42" spans="8:12" ht="20" customHeight="1" x14ac:dyDescent="0.2"/>
    <row r="43" spans="8:12" ht="20" customHeight="1" x14ac:dyDescent="0.2"/>
    <row r="44" spans="8:12" ht="20" customHeight="1" x14ac:dyDescent="0.2"/>
    <row r="45" spans="8:12" ht="20" customHeight="1" x14ac:dyDescent="0.2"/>
    <row r="46" spans="8:12" ht="20" customHeight="1" x14ac:dyDescent="0.2"/>
    <row r="47" spans="8:12" ht="20" customHeight="1" x14ac:dyDescent="0.2"/>
    <row r="48" spans="8:12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</sheetData>
  <sheetProtection algorithmName="SHA-512" hashValue="nlGeFV8c2wC9Rg9sGDo49WiPdefINEAfEnbeP+10zG161hDwlscKlbfTOCGI4dYQGNWUo1FZ4HziV3YnirTWew==" saltValue="4rFhBRq15Aa79vDJUF9v9w==" spinCount="100000" sheet="1" objects="1" scenarios="1"/>
  <mergeCells count="19">
    <mergeCell ref="B15:E15"/>
    <mergeCell ref="B30:E30"/>
    <mergeCell ref="B8:E8"/>
    <mergeCell ref="B9:E9"/>
    <mergeCell ref="B10:E10"/>
    <mergeCell ref="B11:E11"/>
    <mergeCell ref="B12:E12"/>
    <mergeCell ref="B32:E32"/>
    <mergeCell ref="B16:E16"/>
    <mergeCell ref="B17:E17"/>
    <mergeCell ref="B18:E18"/>
    <mergeCell ref="B19:E19"/>
    <mergeCell ref="B20:E20"/>
    <mergeCell ref="B21:E21"/>
    <mergeCell ref="B22:E22"/>
    <mergeCell ref="B25:F25"/>
    <mergeCell ref="B28:E28"/>
    <mergeCell ref="B29:E29"/>
    <mergeCell ref="B31:E31"/>
  </mergeCells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13DBD-ACAD-49F2-87E2-59AB4A8A2D43}">
  <dimension ref="B2:H53"/>
  <sheetViews>
    <sheetView tabSelected="1" workbookViewId="0">
      <selection activeCell="J8" sqref="J8"/>
    </sheetView>
  </sheetViews>
  <sheetFormatPr baseColWidth="10" defaultColWidth="8.83203125" defaultRowHeight="15" x14ac:dyDescent="0.2"/>
  <cols>
    <col min="1" max="1" width="2.83203125" style="50" customWidth="1"/>
    <col min="2" max="5" width="15.83203125" style="50" customWidth="1"/>
    <col min="6" max="6" width="20.83203125" style="50" customWidth="1"/>
    <col min="7" max="8" width="17.5" style="50" bestFit="1" customWidth="1"/>
    <col min="9" max="9" width="8.83203125" style="50"/>
    <col min="10" max="10" width="11" style="50" bestFit="1" customWidth="1"/>
    <col min="11" max="11" width="12" style="50" bestFit="1" customWidth="1"/>
    <col min="12" max="16384" width="8.83203125" style="50"/>
  </cols>
  <sheetData>
    <row r="2" spans="2:8" ht="19" x14ac:dyDescent="0.25">
      <c r="B2" s="49"/>
      <c r="D2" s="49"/>
      <c r="E2" s="49" t="s">
        <v>13</v>
      </c>
    </row>
    <row r="4" spans="2:8" ht="20" customHeight="1" x14ac:dyDescent="0.2">
      <c r="B4" s="51"/>
      <c r="C4" s="52"/>
      <c r="D4" s="51"/>
      <c r="E4" s="51" t="s">
        <v>14</v>
      </c>
      <c r="F4" s="52"/>
    </row>
    <row r="5" spans="2:8" ht="20" customHeight="1" x14ac:dyDescent="0.2">
      <c r="B5" s="53"/>
      <c r="C5" s="54"/>
      <c r="D5" s="53"/>
      <c r="E5" s="55" t="s">
        <v>16</v>
      </c>
      <c r="F5" s="56" t="s">
        <v>15</v>
      </c>
    </row>
    <row r="6" spans="2:8" ht="20" customHeight="1" x14ac:dyDescent="0.2">
      <c r="B6" s="53"/>
      <c r="C6" s="57"/>
      <c r="D6" s="53"/>
      <c r="E6" s="55" t="s">
        <v>17</v>
      </c>
      <c r="F6" s="58">
        <v>44165</v>
      </c>
    </row>
    <row r="7" spans="2:8" ht="20" customHeight="1" x14ac:dyDescent="0.2">
      <c r="B7" s="59"/>
      <c r="C7" s="60"/>
      <c r="D7" s="52"/>
      <c r="E7" s="60"/>
      <c r="F7" s="60"/>
    </row>
    <row r="8" spans="2:8" ht="20" customHeight="1" x14ac:dyDescent="0.2">
      <c r="B8" s="84" t="s">
        <v>0</v>
      </c>
      <c r="C8" s="84"/>
      <c r="D8" s="84"/>
      <c r="E8" s="84"/>
      <c r="F8" s="35">
        <v>0.96709999999999996</v>
      </c>
    </row>
    <row r="9" spans="2:8" ht="20" customHeight="1" x14ac:dyDescent="0.2">
      <c r="B9" s="84" t="s">
        <v>10</v>
      </c>
      <c r="C9" s="84"/>
      <c r="D9" s="84"/>
      <c r="E9" s="84"/>
      <c r="F9" s="73">
        <v>281695732.90218836</v>
      </c>
    </row>
    <row r="10" spans="2:8" ht="20" customHeight="1" x14ac:dyDescent="0.2">
      <c r="B10" s="84" t="s">
        <v>1</v>
      </c>
      <c r="C10" s="84"/>
      <c r="D10" s="84"/>
      <c r="E10" s="84"/>
      <c r="F10" s="74">
        <v>291292839</v>
      </c>
      <c r="G10" s="61"/>
    </row>
    <row r="11" spans="2:8" ht="20" customHeight="1" x14ac:dyDescent="0.2">
      <c r="B11" s="84" t="s">
        <v>11</v>
      </c>
      <c r="C11" s="84"/>
      <c r="D11" s="84"/>
      <c r="E11" s="84"/>
      <c r="F11" s="74">
        <f>F10+F12</f>
        <v>456810993</v>
      </c>
    </row>
    <row r="12" spans="2:8" ht="20" customHeight="1" x14ac:dyDescent="0.2">
      <c r="B12" s="84" t="s">
        <v>12</v>
      </c>
      <c r="C12" s="84"/>
      <c r="D12" s="84"/>
      <c r="E12" s="84"/>
      <c r="F12" s="37">
        <f>'31.10.2020'!F12+F16</f>
        <v>165518154</v>
      </c>
    </row>
    <row r="13" spans="2:8" ht="20" customHeight="1" x14ac:dyDescent="0.2">
      <c r="B13" s="63"/>
      <c r="C13" s="64"/>
      <c r="D13" s="64"/>
      <c r="E13" s="64"/>
    </row>
    <row r="14" spans="2:8" ht="20" customHeight="1" x14ac:dyDescent="0.2">
      <c r="B14" s="59" t="s">
        <v>37</v>
      </c>
      <c r="C14" s="59"/>
      <c r="D14" s="65"/>
      <c r="E14" s="65"/>
      <c r="F14" s="66"/>
    </row>
    <row r="15" spans="2:8" ht="20" customHeight="1" x14ac:dyDescent="0.2">
      <c r="B15" s="82" t="s">
        <v>25</v>
      </c>
      <c r="C15" s="82"/>
      <c r="D15" s="82"/>
      <c r="E15" s="82"/>
      <c r="F15" s="48">
        <v>3505528</v>
      </c>
      <c r="G15" s="67"/>
      <c r="H15" s="62"/>
    </row>
    <row r="16" spans="2:8" ht="20" customHeight="1" x14ac:dyDescent="0.2">
      <c r="B16" s="82" t="s">
        <v>26</v>
      </c>
      <c r="C16" s="82"/>
      <c r="D16" s="82"/>
      <c r="E16" s="82"/>
      <c r="F16" s="44">
        <v>10518154</v>
      </c>
    </row>
    <row r="17" spans="2:8" ht="20" customHeight="1" x14ac:dyDescent="0.2">
      <c r="B17" s="82" t="s">
        <v>27</v>
      </c>
      <c r="C17" s="82"/>
      <c r="D17" s="82"/>
      <c r="E17" s="82"/>
      <c r="F17" s="44">
        <f>F15-F16</f>
        <v>-7012626</v>
      </c>
    </row>
    <row r="18" spans="2:8" ht="20" customHeight="1" x14ac:dyDescent="0.2">
      <c r="B18" s="82" t="s">
        <v>2</v>
      </c>
      <c r="C18" s="82"/>
      <c r="D18" s="82"/>
      <c r="E18" s="82"/>
      <c r="F18" s="46">
        <f>F15*'31.10.2020'!F8</f>
        <v>3392649.9983999999</v>
      </c>
    </row>
    <row r="19" spans="2:8" ht="20" customHeight="1" x14ac:dyDescent="0.2">
      <c r="B19" s="82" t="s">
        <v>3</v>
      </c>
      <c r="C19" s="82"/>
      <c r="D19" s="82"/>
      <c r="E19" s="82"/>
      <c r="F19" s="45">
        <f>F16*'31.10.2020'!F8</f>
        <v>10179469.441199999</v>
      </c>
    </row>
    <row r="20" spans="2:8" ht="20" customHeight="1" x14ac:dyDescent="0.2">
      <c r="B20" s="82" t="s">
        <v>6</v>
      </c>
      <c r="C20" s="82"/>
      <c r="D20" s="82"/>
      <c r="E20" s="82"/>
      <c r="F20" s="46">
        <f>F18-F19</f>
        <v>-6786819.4427999994</v>
      </c>
    </row>
    <row r="21" spans="2:8" ht="20" customHeight="1" x14ac:dyDescent="0.2">
      <c r="B21" s="82" t="s">
        <v>21</v>
      </c>
      <c r="C21" s="82"/>
      <c r="D21" s="82"/>
      <c r="E21" s="82"/>
      <c r="F21" s="46">
        <v>0</v>
      </c>
    </row>
    <row r="22" spans="2:8" ht="20" customHeight="1" x14ac:dyDescent="0.2">
      <c r="B22" s="82" t="s">
        <v>22</v>
      </c>
      <c r="C22" s="82"/>
      <c r="D22" s="82"/>
      <c r="E22" s="82"/>
      <c r="F22" s="46">
        <v>0</v>
      </c>
    </row>
    <row r="23" spans="2:8" ht="20" customHeight="1" x14ac:dyDescent="0.2">
      <c r="B23" s="68" t="s">
        <v>19</v>
      </c>
      <c r="C23" s="69"/>
      <c r="D23" s="65"/>
      <c r="E23" s="65"/>
      <c r="F23" s="52"/>
    </row>
    <row r="24" spans="2:8" ht="20" customHeight="1" x14ac:dyDescent="0.2">
      <c r="B24" s="68" t="s">
        <v>20</v>
      </c>
      <c r="C24" s="69"/>
      <c r="D24" s="65"/>
      <c r="E24" s="65"/>
      <c r="F24" s="52"/>
    </row>
    <row r="25" spans="2:8" ht="20" customHeight="1" x14ac:dyDescent="0.2">
      <c r="B25" s="83" t="s">
        <v>24</v>
      </c>
      <c r="C25" s="83"/>
      <c r="D25" s="83"/>
      <c r="E25" s="83"/>
      <c r="F25" s="83"/>
    </row>
    <row r="26" spans="2:8" ht="20" customHeight="1" x14ac:dyDescent="0.2">
      <c r="B26" s="63"/>
      <c r="C26" s="64"/>
      <c r="D26" s="64"/>
      <c r="E26" s="64"/>
    </row>
    <row r="27" spans="2:8" ht="20" customHeight="1" x14ac:dyDescent="0.2">
      <c r="B27" s="70" t="s">
        <v>23</v>
      </c>
      <c r="C27" s="64"/>
      <c r="D27" s="64"/>
      <c r="E27" s="64"/>
      <c r="G27" s="71"/>
    </row>
    <row r="28" spans="2:8" ht="20" customHeight="1" x14ac:dyDescent="0.2">
      <c r="B28" s="84" t="s">
        <v>5</v>
      </c>
      <c r="C28" s="84"/>
      <c r="D28" s="84"/>
      <c r="E28" s="84"/>
      <c r="F28" s="76">
        <v>28135829.630000003</v>
      </c>
      <c r="G28" s="39">
        <f>F28/F$32</f>
        <v>7.261886837917321E-2</v>
      </c>
      <c r="H28" s="67"/>
    </row>
    <row r="29" spans="2:8" ht="20" customHeight="1" x14ac:dyDescent="0.2">
      <c r="B29" s="84" t="s">
        <v>8</v>
      </c>
      <c r="C29" s="84"/>
      <c r="D29" s="84"/>
      <c r="E29" s="84"/>
      <c r="F29" s="76">
        <v>157965962.41080001</v>
      </c>
      <c r="G29" s="39">
        <f t="shared" ref="G29:G31" si="0">F29/F$32</f>
        <v>0.40771178897344312</v>
      </c>
      <c r="H29" s="67"/>
    </row>
    <row r="30" spans="2:8" ht="20" customHeight="1" x14ac:dyDescent="0.2">
      <c r="B30" s="84" t="s">
        <v>7</v>
      </c>
      <c r="C30" s="84"/>
      <c r="D30" s="84"/>
      <c r="E30" s="84"/>
      <c r="F30" s="76">
        <v>199538000</v>
      </c>
      <c r="G30" s="39">
        <f t="shared" si="0"/>
        <v>0.51500964958904827</v>
      </c>
      <c r="H30" s="67"/>
    </row>
    <row r="31" spans="2:8" ht="20" customHeight="1" x14ac:dyDescent="0.2">
      <c r="B31" s="84" t="s">
        <v>9</v>
      </c>
      <c r="C31" s="84"/>
      <c r="D31" s="84"/>
      <c r="E31" s="84"/>
      <c r="F31" s="76">
        <v>1805375.5579455197</v>
      </c>
      <c r="G31" s="39">
        <f t="shared" si="0"/>
        <v>4.6596930583355286E-3</v>
      </c>
      <c r="H31" s="67"/>
    </row>
    <row r="32" spans="2:8" ht="20" customHeight="1" x14ac:dyDescent="0.2">
      <c r="B32" s="80" t="s">
        <v>4</v>
      </c>
      <c r="C32" s="80"/>
      <c r="D32" s="80"/>
      <c r="E32" s="80"/>
      <c r="F32" s="27">
        <f>SUM(F28:F31)</f>
        <v>387445167.59874547</v>
      </c>
      <c r="G32" s="28">
        <f>SUM(G28:G31)</f>
        <v>1.0000000000000002</v>
      </c>
      <c r="H32" s="67"/>
    </row>
    <row r="33" spans="8:8" ht="20" customHeight="1" x14ac:dyDescent="0.2">
      <c r="H33" s="67"/>
    </row>
    <row r="34" spans="8:8" ht="20" customHeight="1" x14ac:dyDescent="0.2"/>
    <row r="35" spans="8:8" ht="20" customHeight="1" x14ac:dyDescent="0.2"/>
    <row r="36" spans="8:8" ht="20" customHeight="1" x14ac:dyDescent="0.2"/>
    <row r="37" spans="8:8" ht="20" customHeight="1" x14ac:dyDescent="0.2"/>
    <row r="38" spans="8:8" ht="20" customHeight="1" x14ac:dyDescent="0.2"/>
    <row r="39" spans="8:8" ht="20" customHeight="1" x14ac:dyDescent="0.2"/>
    <row r="40" spans="8:8" ht="20" customHeight="1" x14ac:dyDescent="0.2"/>
    <row r="41" spans="8:8" ht="20" customHeight="1" x14ac:dyDescent="0.2"/>
    <row r="42" spans="8:8" ht="20" customHeight="1" x14ac:dyDescent="0.2"/>
    <row r="43" spans="8:8" ht="20" customHeight="1" x14ac:dyDescent="0.2"/>
    <row r="44" spans="8:8" ht="20" customHeight="1" x14ac:dyDescent="0.2"/>
    <row r="45" spans="8:8" ht="20" customHeight="1" x14ac:dyDescent="0.2"/>
    <row r="46" spans="8:8" ht="20" customHeight="1" x14ac:dyDescent="0.2"/>
    <row r="47" spans="8:8" ht="20" customHeight="1" x14ac:dyDescent="0.2"/>
    <row r="48" spans="8: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</sheetData>
  <sheetProtection algorithmName="SHA-512" hashValue="4SZbETfGCDO3Kr399cQWF1G+woRFSGmcqcT0/4ESSZlku7ygqE6WlYiw1RCfF9D12/XmlQZ30wFy+nqnDwZJlg==" saltValue="kXGY76vEQUn5q0xA7j3NhQ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77AC3-24F3-9E47-B5F4-4506E9162415}">
  <sheetPr>
    <pageSetUpPr fitToPage="1"/>
  </sheetPr>
  <dimension ref="B2:G53"/>
  <sheetViews>
    <sheetView showGridLines="0" topLeftCell="A13" zoomScaleNormal="100" workbookViewId="0">
      <selection activeCell="F20" sqref="F20"/>
    </sheetView>
  </sheetViews>
  <sheetFormatPr baseColWidth="10" defaultColWidth="8.83203125" defaultRowHeight="15" x14ac:dyDescent="0.2"/>
  <cols>
    <col min="1" max="1" width="2.83203125" style="1" customWidth="1"/>
    <col min="2" max="5" width="15.83203125" style="1" customWidth="1"/>
    <col min="6" max="6" width="20.83203125" style="1" customWidth="1"/>
    <col min="7" max="7" width="15.83203125" style="1" customWidth="1"/>
    <col min="8" max="16384" width="8.83203125" style="1"/>
  </cols>
  <sheetData>
    <row r="2" spans="2:7" ht="19" x14ac:dyDescent="0.25">
      <c r="B2" s="6"/>
      <c r="D2" s="6"/>
      <c r="E2" s="6" t="s">
        <v>13</v>
      </c>
    </row>
    <row r="4" spans="2:7" ht="20" customHeight="1" x14ac:dyDescent="0.2">
      <c r="B4" s="7"/>
      <c r="C4" s="8"/>
      <c r="D4" s="7"/>
      <c r="E4" s="7" t="s">
        <v>14</v>
      </c>
      <c r="F4" s="8"/>
    </row>
    <row r="5" spans="2:7" ht="20" customHeight="1" x14ac:dyDescent="0.2">
      <c r="B5" s="9"/>
      <c r="C5" s="10"/>
      <c r="D5" s="9"/>
      <c r="E5" s="29" t="s">
        <v>16</v>
      </c>
      <c r="F5" s="19" t="s">
        <v>15</v>
      </c>
    </row>
    <row r="6" spans="2:7" ht="20" customHeight="1" x14ac:dyDescent="0.2">
      <c r="B6" s="9"/>
      <c r="C6" s="12"/>
      <c r="D6" s="9"/>
      <c r="E6" s="29" t="s">
        <v>17</v>
      </c>
      <c r="F6" s="20">
        <v>43861</v>
      </c>
    </row>
    <row r="7" spans="2:7" ht="20" customHeight="1" x14ac:dyDescent="0.2">
      <c r="B7" s="11"/>
      <c r="C7" s="3"/>
      <c r="D7" s="8"/>
      <c r="E7" s="3"/>
      <c r="F7" s="3"/>
    </row>
    <row r="8" spans="2:7" ht="20" customHeight="1" x14ac:dyDescent="0.2">
      <c r="B8" s="79" t="s">
        <v>0</v>
      </c>
      <c r="C8" s="79"/>
      <c r="D8" s="79"/>
      <c r="E8" s="79"/>
      <c r="F8" s="16">
        <v>1</v>
      </c>
    </row>
    <row r="9" spans="2:7" ht="20" customHeight="1" x14ac:dyDescent="0.2">
      <c r="B9" s="79" t="s">
        <v>10</v>
      </c>
      <c r="C9" s="79"/>
      <c r="D9" s="79"/>
      <c r="E9" s="79"/>
      <c r="F9" s="17">
        <v>204737000</v>
      </c>
    </row>
    <row r="10" spans="2:7" ht="20" customHeight="1" x14ac:dyDescent="0.2">
      <c r="B10" s="79" t="s">
        <v>1</v>
      </c>
      <c r="C10" s="79"/>
      <c r="D10" s="79"/>
      <c r="E10" s="79"/>
      <c r="F10" s="18">
        <v>204737000</v>
      </c>
      <c r="G10" s="5"/>
    </row>
    <row r="11" spans="2:7" ht="20" customHeight="1" x14ac:dyDescent="0.2">
      <c r="B11" s="79" t="s">
        <v>11</v>
      </c>
      <c r="C11" s="79"/>
      <c r="D11" s="79"/>
      <c r="E11" s="79"/>
      <c r="F11" s="18">
        <f>F10+F12</f>
        <v>214737000</v>
      </c>
    </row>
    <row r="12" spans="2:7" ht="20" customHeight="1" x14ac:dyDescent="0.2">
      <c r="B12" s="79" t="s">
        <v>12</v>
      </c>
      <c r="C12" s="79"/>
      <c r="D12" s="79"/>
      <c r="E12" s="79"/>
      <c r="F12" s="18">
        <v>10000000</v>
      </c>
    </row>
    <row r="13" spans="2:7" ht="20" customHeight="1" x14ac:dyDescent="0.2">
      <c r="B13" s="2"/>
      <c r="C13" s="30"/>
      <c r="D13" s="30"/>
      <c r="E13" s="30"/>
    </row>
    <row r="14" spans="2:7" ht="20" customHeight="1" x14ac:dyDescent="0.2">
      <c r="B14" s="11" t="s">
        <v>31</v>
      </c>
      <c r="C14" s="11"/>
      <c r="D14" s="31"/>
      <c r="E14" s="31"/>
      <c r="F14" s="13"/>
    </row>
    <row r="15" spans="2:7" ht="20" customHeight="1" x14ac:dyDescent="0.2">
      <c r="B15" s="78" t="s">
        <v>25</v>
      </c>
      <c r="C15" s="78"/>
      <c r="D15" s="78"/>
      <c r="E15" s="78"/>
      <c r="F15" s="21">
        <v>11230000</v>
      </c>
    </row>
    <row r="16" spans="2:7" ht="20" customHeight="1" x14ac:dyDescent="0.2">
      <c r="B16" s="78" t="s">
        <v>26</v>
      </c>
      <c r="C16" s="78"/>
      <c r="D16" s="78"/>
      <c r="E16" s="78"/>
      <c r="F16" s="22">
        <v>10000000</v>
      </c>
    </row>
    <row r="17" spans="2:7" ht="20" customHeight="1" x14ac:dyDescent="0.2">
      <c r="B17" s="78" t="s">
        <v>27</v>
      </c>
      <c r="C17" s="78"/>
      <c r="D17" s="78"/>
      <c r="E17" s="78"/>
      <c r="F17" s="22">
        <f>F15-F16</f>
        <v>1230000</v>
      </c>
    </row>
    <row r="18" spans="2:7" ht="20" customHeight="1" x14ac:dyDescent="0.2">
      <c r="B18" s="78" t="s">
        <v>2</v>
      </c>
      <c r="C18" s="78"/>
      <c r="D18" s="78"/>
      <c r="E18" s="78"/>
      <c r="F18" s="23">
        <f>F15*F8</f>
        <v>11230000</v>
      </c>
    </row>
    <row r="19" spans="2:7" ht="20" customHeight="1" x14ac:dyDescent="0.2">
      <c r="B19" s="78" t="s">
        <v>3</v>
      </c>
      <c r="C19" s="78"/>
      <c r="D19" s="78"/>
      <c r="E19" s="78"/>
      <c r="F19" s="24">
        <f>F16*F8</f>
        <v>10000000</v>
      </c>
    </row>
    <row r="20" spans="2:7" ht="20" customHeight="1" x14ac:dyDescent="0.2">
      <c r="B20" s="78" t="s">
        <v>6</v>
      </c>
      <c r="C20" s="78"/>
      <c r="D20" s="78"/>
      <c r="E20" s="78"/>
      <c r="F20" s="23">
        <f>F18-F19</f>
        <v>1230000</v>
      </c>
    </row>
    <row r="21" spans="2:7" ht="20" customHeight="1" x14ac:dyDescent="0.2">
      <c r="B21" s="78" t="s">
        <v>21</v>
      </c>
      <c r="C21" s="78"/>
      <c r="D21" s="78"/>
      <c r="E21" s="78"/>
      <c r="F21" s="23">
        <v>0</v>
      </c>
    </row>
    <row r="22" spans="2:7" ht="20" customHeight="1" x14ac:dyDescent="0.2">
      <c r="B22" s="78" t="s">
        <v>22</v>
      </c>
      <c r="C22" s="78"/>
      <c r="D22" s="78"/>
      <c r="E22" s="78"/>
      <c r="F22" s="23">
        <v>0</v>
      </c>
    </row>
    <row r="23" spans="2:7" ht="20" customHeight="1" x14ac:dyDescent="0.2">
      <c r="B23" s="15" t="s">
        <v>19</v>
      </c>
      <c r="C23" s="32"/>
      <c r="D23" s="31"/>
      <c r="E23" s="31"/>
      <c r="F23" s="8"/>
    </row>
    <row r="24" spans="2:7" ht="20" customHeight="1" x14ac:dyDescent="0.2">
      <c r="B24" s="15" t="s">
        <v>20</v>
      </c>
      <c r="C24" s="32"/>
      <c r="D24" s="31"/>
      <c r="E24" s="31"/>
      <c r="F24" s="8"/>
    </row>
    <row r="25" spans="2:7" ht="20" customHeight="1" x14ac:dyDescent="0.2">
      <c r="B25" s="81" t="s">
        <v>24</v>
      </c>
      <c r="C25" s="81"/>
      <c r="D25" s="81"/>
      <c r="E25" s="81"/>
      <c r="F25" s="81"/>
    </row>
    <row r="26" spans="2:7" ht="20" customHeight="1" x14ac:dyDescent="0.2">
      <c r="B26" s="2"/>
      <c r="C26" s="30"/>
      <c r="D26" s="30"/>
      <c r="E26" s="30"/>
    </row>
    <row r="27" spans="2:7" ht="20" customHeight="1" x14ac:dyDescent="0.2">
      <c r="B27" s="4" t="s">
        <v>23</v>
      </c>
      <c r="C27" s="30"/>
      <c r="D27" s="30"/>
      <c r="E27" s="30"/>
      <c r="G27" s="14"/>
    </row>
    <row r="28" spans="2:7" ht="20" customHeight="1" x14ac:dyDescent="0.2">
      <c r="B28" s="79" t="s">
        <v>5</v>
      </c>
      <c r="C28" s="79"/>
      <c r="D28" s="79"/>
      <c r="E28" s="79"/>
      <c r="F28" s="25">
        <v>30012313.039999999</v>
      </c>
      <c r="G28" s="26">
        <f>F28/F$32</f>
        <v>8.1696387166907414E-2</v>
      </c>
    </row>
    <row r="29" spans="2:7" ht="20" customHeight="1" x14ac:dyDescent="0.2">
      <c r="B29" s="79" t="s">
        <v>8</v>
      </c>
      <c r="C29" s="79"/>
      <c r="D29" s="79"/>
      <c r="E29" s="79"/>
      <c r="F29" s="25">
        <v>181977696.27000001</v>
      </c>
      <c r="G29" s="26">
        <f t="shared" ref="G29:G31" si="0">F29/F$32</f>
        <v>0.49536069780431041</v>
      </c>
    </row>
    <row r="30" spans="2:7" ht="20" customHeight="1" x14ac:dyDescent="0.2">
      <c r="B30" s="79" t="s">
        <v>7</v>
      </c>
      <c r="C30" s="79"/>
      <c r="D30" s="79"/>
      <c r="E30" s="79"/>
      <c r="F30" s="25">
        <v>155374008.62</v>
      </c>
      <c r="G30" s="26">
        <f t="shared" si="0"/>
        <v>0.42294291502878217</v>
      </c>
    </row>
    <row r="31" spans="2:7" ht="20" customHeight="1" x14ac:dyDescent="0.2">
      <c r="B31" s="79" t="s">
        <v>9</v>
      </c>
      <c r="C31" s="79"/>
      <c r="D31" s="79"/>
      <c r="E31" s="79"/>
      <c r="F31" s="25">
        <v>0</v>
      </c>
      <c r="G31" s="26">
        <f t="shared" si="0"/>
        <v>0</v>
      </c>
    </row>
    <row r="32" spans="2:7" ht="20" customHeight="1" x14ac:dyDescent="0.2">
      <c r="B32" s="80" t="s">
        <v>4</v>
      </c>
      <c r="C32" s="80"/>
      <c r="D32" s="80"/>
      <c r="E32" s="80"/>
      <c r="F32" s="27">
        <f>SUM(F28:F31)</f>
        <v>367364017.93000001</v>
      </c>
      <c r="G32" s="28">
        <f>SUM(G28:G31)</f>
        <v>1</v>
      </c>
    </row>
    <row r="33" ht="20" customHeight="1" x14ac:dyDescent="0.2"/>
    <row r="34" ht="20" customHeight="1" x14ac:dyDescent="0.2"/>
    <row r="35" ht="20" customHeight="1" x14ac:dyDescent="0.2"/>
    <row r="36" ht="20" customHeight="1" x14ac:dyDescent="0.2"/>
    <row r="37" ht="20" customHeight="1" x14ac:dyDescent="0.2"/>
    <row r="38" ht="20" customHeight="1" x14ac:dyDescent="0.2"/>
    <row r="39" ht="20" customHeight="1" x14ac:dyDescent="0.2"/>
    <row r="40" ht="20" customHeight="1" x14ac:dyDescent="0.2"/>
    <row r="41" ht="20" customHeight="1" x14ac:dyDescent="0.2"/>
    <row r="42" ht="20" customHeight="1" x14ac:dyDescent="0.2"/>
    <row r="43" ht="20" customHeight="1" x14ac:dyDescent="0.2"/>
    <row r="44" ht="20" customHeight="1" x14ac:dyDescent="0.2"/>
    <row r="45" ht="20" customHeight="1" x14ac:dyDescent="0.2"/>
    <row r="46" ht="20" customHeight="1" x14ac:dyDescent="0.2"/>
    <row r="47" ht="20" customHeight="1" x14ac:dyDescent="0.2"/>
    <row r="4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</sheetData>
  <sheetProtection algorithmName="SHA-512" hashValue="VEm8LNjbu3gIXqTHLsbb4X1CEceVS3EQ+idASr78HewfWouQBIBKa6ABvOIPM0IDls0HGioEH4TKv7VlIorzBA==" saltValue="rvYhVCkFML0tPkfqfXg29g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25" right="0.25" top="0.75" bottom="0.75" header="0.3" footer="0.3"/>
  <pageSetup paperSize="9" scale="7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3DD2D-C83F-724B-A4DA-7D492761DBCC}">
  <sheetPr>
    <pageSetUpPr fitToPage="1"/>
  </sheetPr>
  <dimension ref="B2:G53"/>
  <sheetViews>
    <sheetView showGridLines="0" topLeftCell="A19" zoomScaleNormal="100" workbookViewId="0">
      <selection activeCell="F10" sqref="F10"/>
    </sheetView>
  </sheetViews>
  <sheetFormatPr baseColWidth="10" defaultColWidth="8.83203125" defaultRowHeight="15" x14ac:dyDescent="0.2"/>
  <cols>
    <col min="1" max="1" width="2.83203125" style="1" customWidth="1"/>
    <col min="2" max="5" width="15.83203125" style="1" customWidth="1"/>
    <col min="6" max="6" width="20.83203125" style="1" customWidth="1"/>
    <col min="7" max="7" width="15.83203125" style="1" customWidth="1"/>
    <col min="8" max="16384" width="8.83203125" style="1"/>
  </cols>
  <sheetData>
    <row r="2" spans="2:7" ht="19" x14ac:dyDescent="0.25">
      <c r="B2" s="6"/>
      <c r="D2" s="6"/>
      <c r="E2" s="6" t="s">
        <v>13</v>
      </c>
    </row>
    <row r="4" spans="2:7" ht="20" customHeight="1" x14ac:dyDescent="0.2">
      <c r="B4" s="7"/>
      <c r="C4" s="8"/>
      <c r="D4" s="7"/>
      <c r="E4" s="7" t="s">
        <v>14</v>
      </c>
      <c r="F4" s="8"/>
    </row>
    <row r="5" spans="2:7" ht="20" customHeight="1" x14ac:dyDescent="0.2">
      <c r="B5" s="9"/>
      <c r="C5" s="10"/>
      <c r="D5" s="9"/>
      <c r="E5" s="29" t="s">
        <v>16</v>
      </c>
      <c r="F5" s="19" t="s">
        <v>15</v>
      </c>
    </row>
    <row r="6" spans="2:7" ht="20" customHeight="1" x14ac:dyDescent="0.2">
      <c r="B6" s="9"/>
      <c r="C6" s="12"/>
      <c r="D6" s="9"/>
      <c r="E6" s="29" t="s">
        <v>17</v>
      </c>
      <c r="F6" s="20">
        <v>43890</v>
      </c>
    </row>
    <row r="7" spans="2:7" ht="20" customHeight="1" x14ac:dyDescent="0.2">
      <c r="B7" s="11"/>
      <c r="C7" s="3"/>
      <c r="D7" s="8"/>
      <c r="E7" s="3"/>
      <c r="F7" s="3"/>
    </row>
    <row r="8" spans="2:7" ht="20" customHeight="1" x14ac:dyDescent="0.2">
      <c r="B8" s="79" t="s">
        <v>0</v>
      </c>
      <c r="C8" s="79"/>
      <c r="D8" s="79"/>
      <c r="E8" s="79"/>
      <c r="F8" s="16">
        <v>1.0096000000000001</v>
      </c>
    </row>
    <row r="9" spans="2:7" ht="20" customHeight="1" x14ac:dyDescent="0.2">
      <c r="B9" s="79" t="s">
        <v>10</v>
      </c>
      <c r="C9" s="79"/>
      <c r="D9" s="79"/>
      <c r="E9" s="79"/>
      <c r="F9" s="17">
        <v>223625585.91999999</v>
      </c>
    </row>
    <row r="10" spans="2:7" ht="20" customHeight="1" x14ac:dyDescent="0.2">
      <c r="B10" s="79" t="s">
        <v>1</v>
      </c>
      <c r="C10" s="79"/>
      <c r="D10" s="79"/>
      <c r="E10" s="79"/>
      <c r="F10" s="37">
        <v>221489000</v>
      </c>
      <c r="G10" s="34"/>
    </row>
    <row r="11" spans="2:7" ht="20" customHeight="1" x14ac:dyDescent="0.2">
      <c r="B11" s="79" t="s">
        <v>11</v>
      </c>
      <c r="C11" s="79"/>
      <c r="D11" s="79"/>
      <c r="E11" s="79"/>
      <c r="F11" s="37">
        <f>F10+F12</f>
        <v>261489000</v>
      </c>
      <c r="G11" s="41"/>
    </row>
    <row r="12" spans="2:7" ht="20" customHeight="1" x14ac:dyDescent="0.2">
      <c r="B12" s="79" t="s">
        <v>12</v>
      </c>
      <c r="C12" s="79"/>
      <c r="D12" s="79"/>
      <c r="E12" s="79"/>
      <c r="F12" s="18">
        <v>40000000</v>
      </c>
    </row>
    <row r="13" spans="2:7" ht="20" customHeight="1" x14ac:dyDescent="0.2">
      <c r="B13" s="2"/>
      <c r="C13" s="30"/>
      <c r="D13" s="30"/>
      <c r="E13" s="30"/>
    </row>
    <row r="14" spans="2:7" ht="20" customHeight="1" x14ac:dyDescent="0.2">
      <c r="B14" s="11" t="s">
        <v>30</v>
      </c>
      <c r="C14" s="11"/>
      <c r="D14" s="31"/>
      <c r="E14" s="31"/>
      <c r="F14" s="13"/>
    </row>
    <row r="15" spans="2:7" ht="20" customHeight="1" x14ac:dyDescent="0.2">
      <c r="B15" s="78" t="s">
        <v>25</v>
      </c>
      <c r="C15" s="78"/>
      <c r="D15" s="78"/>
      <c r="E15" s="78"/>
      <c r="F15" s="21">
        <v>46752000</v>
      </c>
    </row>
    <row r="16" spans="2:7" ht="20" customHeight="1" x14ac:dyDescent="0.2">
      <c r="B16" s="78" t="s">
        <v>26</v>
      </c>
      <c r="C16" s="78"/>
      <c r="D16" s="78"/>
      <c r="E16" s="78"/>
      <c r="F16" s="22">
        <v>30000000</v>
      </c>
    </row>
    <row r="17" spans="2:7" ht="20" customHeight="1" x14ac:dyDescent="0.2">
      <c r="B17" s="78" t="s">
        <v>27</v>
      </c>
      <c r="C17" s="78"/>
      <c r="D17" s="78"/>
      <c r="E17" s="78"/>
      <c r="F17" s="22">
        <f>F15-F16</f>
        <v>16752000</v>
      </c>
    </row>
    <row r="18" spans="2:7" ht="20" customHeight="1" x14ac:dyDescent="0.2">
      <c r="B18" s="78" t="s">
        <v>2</v>
      </c>
      <c r="C18" s="78"/>
      <c r="D18" s="78"/>
      <c r="E18" s="78"/>
      <c r="F18" s="23">
        <f>F15*F8</f>
        <v>47200819.200000003</v>
      </c>
    </row>
    <row r="19" spans="2:7" ht="20" customHeight="1" x14ac:dyDescent="0.2">
      <c r="B19" s="78" t="s">
        <v>3</v>
      </c>
      <c r="C19" s="78"/>
      <c r="D19" s="78"/>
      <c r="E19" s="78"/>
      <c r="F19" s="24">
        <f>F16*F8</f>
        <v>30288000</v>
      </c>
    </row>
    <row r="20" spans="2:7" ht="20" customHeight="1" x14ac:dyDescent="0.2">
      <c r="B20" s="78" t="s">
        <v>6</v>
      </c>
      <c r="C20" s="78"/>
      <c r="D20" s="78"/>
      <c r="E20" s="78"/>
      <c r="F20" s="23">
        <f>F18-F19</f>
        <v>16912819.200000003</v>
      </c>
    </row>
    <row r="21" spans="2:7" ht="20" customHeight="1" x14ac:dyDescent="0.2">
      <c r="B21" s="78" t="s">
        <v>21</v>
      </c>
      <c r="C21" s="78"/>
      <c r="D21" s="78"/>
      <c r="E21" s="78"/>
      <c r="F21" s="23">
        <v>0</v>
      </c>
    </row>
    <row r="22" spans="2:7" ht="20" customHeight="1" x14ac:dyDescent="0.2">
      <c r="B22" s="78" t="s">
        <v>22</v>
      </c>
      <c r="C22" s="78"/>
      <c r="D22" s="78"/>
      <c r="E22" s="78"/>
      <c r="F22" s="23">
        <v>0</v>
      </c>
    </row>
    <row r="23" spans="2:7" ht="20" customHeight="1" x14ac:dyDescent="0.2">
      <c r="B23" s="15" t="s">
        <v>19</v>
      </c>
      <c r="C23" s="32"/>
      <c r="D23" s="31"/>
      <c r="E23" s="31"/>
      <c r="F23" s="8"/>
    </row>
    <row r="24" spans="2:7" ht="20" customHeight="1" x14ac:dyDescent="0.2">
      <c r="B24" s="15" t="s">
        <v>20</v>
      </c>
      <c r="C24" s="32"/>
      <c r="D24" s="31"/>
      <c r="E24" s="31"/>
      <c r="F24" s="8"/>
    </row>
    <row r="25" spans="2:7" ht="20" customHeight="1" x14ac:dyDescent="0.2">
      <c r="B25" s="81" t="s">
        <v>24</v>
      </c>
      <c r="C25" s="81"/>
      <c r="D25" s="81"/>
      <c r="E25" s="81"/>
      <c r="F25" s="81"/>
    </row>
    <row r="26" spans="2:7" ht="20" customHeight="1" x14ac:dyDescent="0.2">
      <c r="B26" s="2"/>
      <c r="C26" s="30"/>
      <c r="D26" s="30"/>
      <c r="E26" s="30"/>
    </row>
    <row r="27" spans="2:7" ht="20" customHeight="1" x14ac:dyDescent="0.2">
      <c r="B27" s="4" t="s">
        <v>23</v>
      </c>
      <c r="C27" s="30"/>
      <c r="D27" s="30"/>
      <c r="E27" s="30"/>
      <c r="G27" s="14"/>
    </row>
    <row r="28" spans="2:7" ht="20" customHeight="1" x14ac:dyDescent="0.2">
      <c r="B28" s="79" t="s">
        <v>5</v>
      </c>
      <c r="C28" s="79"/>
      <c r="D28" s="79"/>
      <c r="E28" s="79"/>
      <c r="F28" s="25">
        <v>18743240.370000001</v>
      </c>
      <c r="G28" s="26">
        <f>F28/F$32</f>
        <v>5.1137103805494757E-2</v>
      </c>
    </row>
    <row r="29" spans="2:7" ht="20" customHeight="1" x14ac:dyDescent="0.2">
      <c r="B29" s="79" t="s">
        <v>8</v>
      </c>
      <c r="C29" s="79"/>
      <c r="D29" s="79"/>
      <c r="E29" s="79"/>
      <c r="F29" s="25">
        <v>184143932.68000001</v>
      </c>
      <c r="G29" s="26">
        <f t="shared" ref="G29:G31" si="0">F29/F$32</f>
        <v>0.50239911641325219</v>
      </c>
    </row>
    <row r="30" spans="2:7" ht="20" customHeight="1" x14ac:dyDescent="0.2">
      <c r="B30" s="79" t="s">
        <v>7</v>
      </c>
      <c r="C30" s="79"/>
      <c r="D30" s="79"/>
      <c r="E30" s="79"/>
      <c r="F30" s="25">
        <v>163642000</v>
      </c>
      <c r="G30" s="26">
        <f t="shared" si="0"/>
        <v>0.44646377978125307</v>
      </c>
    </row>
    <row r="31" spans="2:7" ht="20" customHeight="1" x14ac:dyDescent="0.2">
      <c r="B31" s="79" t="s">
        <v>9</v>
      </c>
      <c r="C31" s="79"/>
      <c r="D31" s="79"/>
      <c r="E31" s="79"/>
      <c r="F31" s="25">
        <v>0</v>
      </c>
      <c r="G31" s="26">
        <f t="shared" si="0"/>
        <v>0</v>
      </c>
    </row>
    <row r="32" spans="2:7" ht="20" customHeight="1" x14ac:dyDescent="0.2">
      <c r="B32" s="80" t="s">
        <v>4</v>
      </c>
      <c r="C32" s="80"/>
      <c r="D32" s="80"/>
      <c r="E32" s="80"/>
      <c r="F32" s="27">
        <f>SUM(F28:F31)</f>
        <v>366529173.05000001</v>
      </c>
      <c r="G32" s="28">
        <f>SUM(G28:G31)</f>
        <v>1</v>
      </c>
    </row>
    <row r="33" ht="20" customHeight="1" x14ac:dyDescent="0.2"/>
    <row r="34" ht="20" customHeight="1" x14ac:dyDescent="0.2"/>
    <row r="35" ht="20" customHeight="1" x14ac:dyDescent="0.2"/>
    <row r="36" ht="20" customHeight="1" x14ac:dyDescent="0.2"/>
    <row r="37" ht="20" customHeight="1" x14ac:dyDescent="0.2"/>
    <row r="38" ht="20" customHeight="1" x14ac:dyDescent="0.2"/>
    <row r="39" ht="20" customHeight="1" x14ac:dyDescent="0.2"/>
    <row r="40" ht="20" customHeight="1" x14ac:dyDescent="0.2"/>
    <row r="41" ht="20" customHeight="1" x14ac:dyDescent="0.2"/>
    <row r="42" ht="20" customHeight="1" x14ac:dyDescent="0.2"/>
    <row r="43" ht="20" customHeight="1" x14ac:dyDescent="0.2"/>
    <row r="44" ht="20" customHeight="1" x14ac:dyDescent="0.2"/>
    <row r="45" ht="20" customHeight="1" x14ac:dyDescent="0.2"/>
    <row r="46" ht="20" customHeight="1" x14ac:dyDescent="0.2"/>
    <row r="47" ht="20" customHeight="1" x14ac:dyDescent="0.2"/>
    <row r="4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</sheetData>
  <sheetProtection algorithmName="SHA-512" hashValue="IFMi7jImgYK7q3a9ilh4HbyPrOBzyEBNe4N7fFH9o9AwZjTkjdAMr5/zyONxb+ItnP0eeGVALMZHtlEQ+dK+qQ==" saltValue="NOrt+Dt3LjRFQnVDPWIA9Q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25" right="0.25" top="0.75" bottom="0.75" header="0.3" footer="0.3"/>
  <pageSetup paperSize="9" scale="7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6ED05-FA48-0240-9585-C72A95B15EAE}">
  <sheetPr>
    <pageSetUpPr fitToPage="1"/>
  </sheetPr>
  <dimension ref="B2:G53"/>
  <sheetViews>
    <sheetView showGridLines="0" topLeftCell="A19" zoomScaleNormal="100" workbookViewId="0">
      <selection activeCell="F8" sqref="F8"/>
    </sheetView>
  </sheetViews>
  <sheetFormatPr baseColWidth="10" defaultColWidth="8.83203125" defaultRowHeight="15" x14ac:dyDescent="0.2"/>
  <cols>
    <col min="1" max="1" width="2.83203125" style="1" customWidth="1"/>
    <col min="2" max="5" width="15.83203125" style="1" customWidth="1"/>
    <col min="6" max="6" width="20.83203125" style="1" customWidth="1"/>
    <col min="7" max="7" width="15.83203125" style="1" customWidth="1"/>
    <col min="8" max="8" width="8.83203125" style="1"/>
    <col min="9" max="9" width="12" style="1" bestFit="1" customWidth="1"/>
    <col min="10" max="16384" width="8.83203125" style="1"/>
  </cols>
  <sheetData>
    <row r="2" spans="2:7" ht="19" x14ac:dyDescent="0.25">
      <c r="B2" s="6"/>
      <c r="D2" s="6"/>
      <c r="E2" s="6" t="s">
        <v>13</v>
      </c>
    </row>
    <row r="4" spans="2:7" ht="20" customHeight="1" x14ac:dyDescent="0.2">
      <c r="B4" s="7"/>
      <c r="C4" s="8"/>
      <c r="D4" s="7"/>
      <c r="E4" s="7" t="s">
        <v>14</v>
      </c>
      <c r="F4" s="8"/>
    </row>
    <row r="5" spans="2:7" ht="20" customHeight="1" x14ac:dyDescent="0.2">
      <c r="B5" s="9"/>
      <c r="C5" s="10"/>
      <c r="D5" s="9"/>
      <c r="E5" s="29" t="s">
        <v>16</v>
      </c>
      <c r="F5" s="19" t="s">
        <v>15</v>
      </c>
    </row>
    <row r="6" spans="2:7" ht="20" customHeight="1" x14ac:dyDescent="0.2">
      <c r="B6" s="9"/>
      <c r="C6" s="12"/>
      <c r="D6" s="9"/>
      <c r="E6" s="29" t="s">
        <v>17</v>
      </c>
      <c r="F6" s="20">
        <v>43921</v>
      </c>
    </row>
    <row r="7" spans="2:7" ht="20" customHeight="1" x14ac:dyDescent="0.2">
      <c r="B7" s="11"/>
      <c r="C7" s="3"/>
      <c r="D7" s="8"/>
      <c r="E7" s="3"/>
      <c r="F7" s="3"/>
    </row>
    <row r="8" spans="2:7" ht="20" customHeight="1" x14ac:dyDescent="0.2">
      <c r="B8" s="79" t="s">
        <v>0</v>
      </c>
      <c r="C8" s="79"/>
      <c r="D8" s="79"/>
      <c r="E8" s="79"/>
      <c r="F8" s="16">
        <v>0.9355</v>
      </c>
    </row>
    <row r="9" spans="2:7" ht="20" customHeight="1" x14ac:dyDescent="0.2">
      <c r="B9" s="79" t="s">
        <v>10</v>
      </c>
      <c r="C9" s="79"/>
      <c r="D9" s="79"/>
      <c r="E9" s="79"/>
      <c r="F9" s="17">
        <v>226230443.59999999</v>
      </c>
    </row>
    <row r="10" spans="2:7" ht="20" customHeight="1" x14ac:dyDescent="0.2">
      <c r="B10" s="79" t="s">
        <v>1</v>
      </c>
      <c r="C10" s="79"/>
      <c r="D10" s="79"/>
      <c r="E10" s="79"/>
      <c r="F10" s="18">
        <v>241834884</v>
      </c>
      <c r="G10" s="5"/>
    </row>
    <row r="11" spans="2:7" ht="20" customHeight="1" x14ac:dyDescent="0.2">
      <c r="B11" s="79" t="s">
        <v>11</v>
      </c>
      <c r="C11" s="79"/>
      <c r="D11" s="79"/>
      <c r="E11" s="79"/>
      <c r="F11" s="18">
        <f>F10+F12</f>
        <v>331834884</v>
      </c>
    </row>
    <row r="12" spans="2:7" ht="20" customHeight="1" x14ac:dyDescent="0.2">
      <c r="B12" s="79" t="s">
        <v>12</v>
      </c>
      <c r="C12" s="79"/>
      <c r="D12" s="79"/>
      <c r="E12" s="79"/>
      <c r="F12" s="18">
        <v>90000000</v>
      </c>
    </row>
    <row r="13" spans="2:7" ht="20" customHeight="1" x14ac:dyDescent="0.2">
      <c r="B13" s="2"/>
      <c r="C13" s="30"/>
      <c r="D13" s="30"/>
      <c r="E13" s="30"/>
    </row>
    <row r="14" spans="2:7" ht="20" customHeight="1" x14ac:dyDescent="0.2">
      <c r="B14" s="11" t="s">
        <v>29</v>
      </c>
      <c r="C14" s="11"/>
      <c r="D14" s="31"/>
      <c r="E14" s="31"/>
      <c r="F14" s="13"/>
    </row>
    <row r="15" spans="2:7" ht="20" customHeight="1" x14ac:dyDescent="0.2">
      <c r="B15" s="78" t="s">
        <v>25</v>
      </c>
      <c r="C15" s="78"/>
      <c r="D15" s="78"/>
      <c r="E15" s="78"/>
      <c r="F15" s="21">
        <f>68563000+1782884</f>
        <v>70345884</v>
      </c>
    </row>
    <row r="16" spans="2:7" ht="20" customHeight="1" x14ac:dyDescent="0.2">
      <c r="B16" s="78" t="s">
        <v>26</v>
      </c>
      <c r="C16" s="78"/>
      <c r="D16" s="78"/>
      <c r="E16" s="78"/>
      <c r="F16" s="22">
        <v>50000000</v>
      </c>
    </row>
    <row r="17" spans="2:7" ht="20" customHeight="1" x14ac:dyDescent="0.2">
      <c r="B17" s="78" t="s">
        <v>27</v>
      </c>
      <c r="C17" s="78"/>
      <c r="D17" s="78"/>
      <c r="E17" s="78"/>
      <c r="F17" s="22">
        <f>F15-F16</f>
        <v>20345884</v>
      </c>
    </row>
    <row r="18" spans="2:7" ht="20" customHeight="1" x14ac:dyDescent="0.2">
      <c r="B18" s="78" t="s">
        <v>2</v>
      </c>
      <c r="C18" s="78"/>
      <c r="D18" s="78"/>
      <c r="E18" s="78"/>
      <c r="F18" s="46">
        <f>68563000*'31.1.2020'!$F$8+1782884*'29.2.2020'!$F$8</f>
        <v>70362999.686399996</v>
      </c>
    </row>
    <row r="19" spans="2:7" ht="20" customHeight="1" x14ac:dyDescent="0.2">
      <c r="B19" s="78" t="s">
        <v>3</v>
      </c>
      <c r="C19" s="78"/>
      <c r="D19" s="78"/>
      <c r="E19" s="78"/>
      <c r="F19" s="46">
        <f>F16*'31.1.2020'!$F$8</f>
        <v>50000000</v>
      </c>
    </row>
    <row r="20" spans="2:7" ht="20" customHeight="1" x14ac:dyDescent="0.2">
      <c r="B20" s="78" t="s">
        <v>6</v>
      </c>
      <c r="C20" s="78"/>
      <c r="D20" s="78"/>
      <c r="E20" s="78"/>
      <c r="F20" s="23">
        <f>F18-F19</f>
        <v>20362999.686399996</v>
      </c>
    </row>
    <row r="21" spans="2:7" ht="20" customHeight="1" x14ac:dyDescent="0.2">
      <c r="B21" s="78" t="s">
        <v>21</v>
      </c>
      <c r="C21" s="78"/>
      <c r="D21" s="78"/>
      <c r="E21" s="78"/>
      <c r="F21" s="23">
        <v>0</v>
      </c>
    </row>
    <row r="22" spans="2:7" ht="20" customHeight="1" x14ac:dyDescent="0.2">
      <c r="B22" s="78" t="s">
        <v>22</v>
      </c>
      <c r="C22" s="78"/>
      <c r="D22" s="78"/>
      <c r="E22" s="78"/>
      <c r="F22" s="23">
        <v>0</v>
      </c>
    </row>
    <row r="23" spans="2:7" ht="20" customHeight="1" x14ac:dyDescent="0.2">
      <c r="B23" s="15" t="s">
        <v>19</v>
      </c>
      <c r="C23" s="32"/>
      <c r="D23" s="31"/>
      <c r="E23" s="31"/>
      <c r="F23" s="8"/>
    </row>
    <row r="24" spans="2:7" ht="20" customHeight="1" x14ac:dyDescent="0.2">
      <c r="B24" s="15" t="s">
        <v>20</v>
      </c>
      <c r="C24" s="32"/>
      <c r="D24" s="31"/>
      <c r="E24" s="31"/>
      <c r="F24" s="8"/>
    </row>
    <row r="25" spans="2:7" ht="20" customHeight="1" x14ac:dyDescent="0.2">
      <c r="B25" s="81" t="s">
        <v>24</v>
      </c>
      <c r="C25" s="81"/>
      <c r="D25" s="81"/>
      <c r="E25" s="81"/>
      <c r="F25" s="81"/>
    </row>
    <row r="26" spans="2:7" ht="20" customHeight="1" x14ac:dyDescent="0.2">
      <c r="B26" s="2"/>
      <c r="C26" s="30"/>
      <c r="D26" s="30"/>
      <c r="E26" s="30"/>
    </row>
    <row r="27" spans="2:7" ht="20" customHeight="1" x14ac:dyDescent="0.2">
      <c r="B27" s="4" t="s">
        <v>23</v>
      </c>
      <c r="C27" s="30"/>
      <c r="D27" s="30"/>
      <c r="E27" s="30"/>
      <c r="G27" s="14"/>
    </row>
    <row r="28" spans="2:7" ht="20" customHeight="1" x14ac:dyDescent="0.2">
      <c r="B28" s="79" t="s">
        <v>5</v>
      </c>
      <c r="C28" s="79"/>
      <c r="D28" s="79"/>
      <c r="E28" s="79"/>
      <c r="F28" s="25">
        <v>84326146.370000005</v>
      </c>
      <c r="G28" s="26">
        <f>F28/F$32</f>
        <v>0.19135277252658392</v>
      </c>
    </row>
    <row r="29" spans="2:7" ht="20" customHeight="1" x14ac:dyDescent="0.2">
      <c r="B29" s="79" t="s">
        <v>8</v>
      </c>
      <c r="C29" s="79"/>
      <c r="D29" s="79"/>
      <c r="E29" s="79"/>
      <c r="F29" s="25">
        <v>199175068.74000001</v>
      </c>
      <c r="G29" s="26">
        <f t="shared" ref="G29:G31" si="0">F29/F$32</f>
        <v>0.45196778534553034</v>
      </c>
    </row>
    <row r="30" spans="2:7" ht="20" customHeight="1" x14ac:dyDescent="0.2">
      <c r="B30" s="79" t="s">
        <v>7</v>
      </c>
      <c r="C30" s="79"/>
      <c r="D30" s="79"/>
      <c r="E30" s="79"/>
      <c r="F30" s="25">
        <v>157183000</v>
      </c>
      <c r="G30" s="26">
        <f t="shared" si="0"/>
        <v>0.35667944212788572</v>
      </c>
    </row>
    <row r="31" spans="2:7" ht="20" customHeight="1" x14ac:dyDescent="0.2">
      <c r="B31" s="79" t="s">
        <v>9</v>
      </c>
      <c r="C31" s="79"/>
      <c r="D31" s="79"/>
      <c r="E31" s="79"/>
      <c r="F31" s="25">
        <v>0</v>
      </c>
      <c r="G31" s="26">
        <f t="shared" si="0"/>
        <v>0</v>
      </c>
    </row>
    <row r="32" spans="2:7" ht="20" customHeight="1" x14ac:dyDescent="0.2">
      <c r="B32" s="80" t="s">
        <v>4</v>
      </c>
      <c r="C32" s="80"/>
      <c r="D32" s="80"/>
      <c r="E32" s="80"/>
      <c r="F32" s="27">
        <f>SUM(F28:F31)</f>
        <v>440684215.11000001</v>
      </c>
      <c r="G32" s="28">
        <f>SUM(G28:G31)</f>
        <v>1</v>
      </c>
    </row>
    <row r="33" ht="20" customHeight="1" x14ac:dyDescent="0.2"/>
    <row r="34" ht="20" customHeight="1" x14ac:dyDescent="0.2"/>
    <row r="35" ht="20" customHeight="1" x14ac:dyDescent="0.2"/>
    <row r="36" ht="20" customHeight="1" x14ac:dyDescent="0.2"/>
    <row r="37" ht="20" customHeight="1" x14ac:dyDescent="0.2"/>
    <row r="38" ht="20" customHeight="1" x14ac:dyDescent="0.2"/>
    <row r="39" ht="20" customHeight="1" x14ac:dyDescent="0.2"/>
    <row r="40" ht="20" customHeight="1" x14ac:dyDescent="0.2"/>
    <row r="41" ht="20" customHeight="1" x14ac:dyDescent="0.2"/>
    <row r="42" ht="20" customHeight="1" x14ac:dyDescent="0.2"/>
    <row r="43" ht="20" customHeight="1" x14ac:dyDescent="0.2"/>
    <row r="44" ht="20" customHeight="1" x14ac:dyDescent="0.2"/>
    <row r="45" ht="20" customHeight="1" x14ac:dyDescent="0.2"/>
    <row r="46" ht="20" customHeight="1" x14ac:dyDescent="0.2"/>
    <row r="47" ht="20" customHeight="1" x14ac:dyDescent="0.2"/>
    <row r="4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</sheetData>
  <sheetProtection algorithmName="SHA-512" hashValue="AoI2xmUzYhfNCF8aIyjpNgTnZiG/YZgt9HEzeWzaIKAbDkcABYMhLNcd0lR5XCbwTZAjSDTvgRWK0U9A37i5FA==" saltValue="7rRUczxKTEa5OnrAb+kBbQ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25" right="0.25" top="0.75" bottom="0.75" header="0.3" footer="0.3"/>
  <pageSetup paperSize="9" scale="79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7EA71-E573-DE49-8DD1-260F75AD19D7}">
  <sheetPr>
    <pageSetUpPr fitToPage="1"/>
  </sheetPr>
  <dimension ref="B2:G53"/>
  <sheetViews>
    <sheetView showGridLines="0" topLeftCell="A16" zoomScaleNormal="100" workbookViewId="0">
      <selection activeCell="F18" sqref="F18"/>
    </sheetView>
  </sheetViews>
  <sheetFormatPr baseColWidth="10" defaultColWidth="8.83203125" defaultRowHeight="15" x14ac:dyDescent="0.2"/>
  <cols>
    <col min="1" max="1" width="2.83203125" style="1" customWidth="1"/>
    <col min="2" max="5" width="15.83203125" style="1" customWidth="1"/>
    <col min="6" max="6" width="20.83203125" style="1" customWidth="1"/>
    <col min="7" max="7" width="15.83203125" style="1" customWidth="1"/>
    <col min="8" max="16384" width="8.83203125" style="1"/>
  </cols>
  <sheetData>
    <row r="2" spans="2:7" ht="19" x14ac:dyDescent="0.25">
      <c r="B2" s="6"/>
      <c r="D2" s="6"/>
      <c r="E2" s="6" t="s">
        <v>13</v>
      </c>
    </row>
    <row r="4" spans="2:7" ht="20" customHeight="1" x14ac:dyDescent="0.2">
      <c r="B4" s="7"/>
      <c r="C4" s="8"/>
      <c r="D4" s="7"/>
      <c r="E4" s="7" t="s">
        <v>14</v>
      </c>
      <c r="F4" s="8"/>
    </row>
    <row r="5" spans="2:7" ht="20" customHeight="1" x14ac:dyDescent="0.2">
      <c r="B5" s="9"/>
      <c r="C5" s="10"/>
      <c r="D5" s="9"/>
      <c r="E5" s="29" t="s">
        <v>16</v>
      </c>
      <c r="F5" s="19" t="s">
        <v>15</v>
      </c>
    </row>
    <row r="6" spans="2:7" ht="20" customHeight="1" x14ac:dyDescent="0.2">
      <c r="B6" s="9"/>
      <c r="C6" s="12"/>
      <c r="D6" s="9"/>
      <c r="E6" s="29" t="s">
        <v>17</v>
      </c>
      <c r="F6" s="20">
        <v>43951</v>
      </c>
    </row>
    <row r="7" spans="2:7" ht="20" customHeight="1" x14ac:dyDescent="0.2">
      <c r="B7" s="11"/>
      <c r="C7" s="3"/>
      <c r="D7" s="8"/>
      <c r="E7" s="3"/>
      <c r="F7" s="3"/>
    </row>
    <row r="8" spans="2:7" ht="20" customHeight="1" x14ac:dyDescent="0.2">
      <c r="B8" s="79" t="s">
        <v>0</v>
      </c>
      <c r="C8" s="79"/>
      <c r="D8" s="79"/>
      <c r="E8" s="79"/>
      <c r="F8" s="16">
        <v>0.94289999999999996</v>
      </c>
    </row>
    <row r="9" spans="2:7" ht="20" customHeight="1" x14ac:dyDescent="0.2">
      <c r="B9" s="79" t="s">
        <v>10</v>
      </c>
      <c r="C9" s="79"/>
      <c r="D9" s="79"/>
      <c r="E9" s="79"/>
      <c r="F9" s="17">
        <v>247610067.00999999</v>
      </c>
    </row>
    <row r="10" spans="2:7" ht="20" customHeight="1" x14ac:dyDescent="0.2">
      <c r="B10" s="79" t="s">
        <v>1</v>
      </c>
      <c r="C10" s="79"/>
      <c r="D10" s="79"/>
      <c r="E10" s="79"/>
      <c r="F10" s="18">
        <v>262621629</v>
      </c>
      <c r="G10" s="42"/>
    </row>
    <row r="11" spans="2:7" ht="20" customHeight="1" x14ac:dyDescent="0.2">
      <c r="B11" s="79" t="s">
        <v>11</v>
      </c>
      <c r="C11" s="79"/>
      <c r="D11" s="79"/>
      <c r="E11" s="79"/>
      <c r="F11" s="18">
        <f>F10+F12</f>
        <v>352621629</v>
      </c>
    </row>
    <row r="12" spans="2:7" ht="20" customHeight="1" x14ac:dyDescent="0.2">
      <c r="B12" s="79" t="s">
        <v>12</v>
      </c>
      <c r="C12" s="79"/>
      <c r="D12" s="79"/>
      <c r="E12" s="79"/>
      <c r="F12" s="18">
        <v>90000000</v>
      </c>
    </row>
    <row r="13" spans="2:7" ht="20" customHeight="1" x14ac:dyDescent="0.2">
      <c r="B13" s="2"/>
      <c r="C13" s="30"/>
      <c r="D13" s="30"/>
      <c r="E13" s="30"/>
    </row>
    <row r="14" spans="2:7" ht="20" customHeight="1" x14ac:dyDescent="0.2">
      <c r="B14" s="11" t="s">
        <v>28</v>
      </c>
      <c r="C14" s="11"/>
      <c r="D14" s="31"/>
      <c r="E14" s="31"/>
      <c r="F14" s="13"/>
    </row>
    <row r="15" spans="2:7" ht="20" customHeight="1" x14ac:dyDescent="0.2">
      <c r="B15" s="78" t="s">
        <v>25</v>
      </c>
      <c r="C15" s="78"/>
      <c r="D15" s="78"/>
      <c r="E15" s="78"/>
      <c r="F15" s="21">
        <v>20786745</v>
      </c>
    </row>
    <row r="16" spans="2:7" ht="20" customHeight="1" x14ac:dyDescent="0.2">
      <c r="B16" s="78" t="s">
        <v>26</v>
      </c>
      <c r="C16" s="78"/>
      <c r="D16" s="78"/>
      <c r="E16" s="78"/>
      <c r="F16" s="22">
        <v>0</v>
      </c>
    </row>
    <row r="17" spans="2:7" ht="20" customHeight="1" x14ac:dyDescent="0.2">
      <c r="B17" s="78" t="s">
        <v>27</v>
      </c>
      <c r="C17" s="78"/>
      <c r="D17" s="78"/>
      <c r="E17" s="78"/>
      <c r="F17" s="22">
        <f>F15-F16</f>
        <v>20786745</v>
      </c>
    </row>
    <row r="18" spans="2:7" ht="20" customHeight="1" x14ac:dyDescent="0.2">
      <c r="B18" s="78" t="s">
        <v>2</v>
      </c>
      <c r="C18" s="78"/>
      <c r="D18" s="78"/>
      <c r="E18" s="78"/>
      <c r="F18" s="46">
        <f>F15*'31.3.2020'!$F$8</f>
        <v>19445999.947500002</v>
      </c>
    </row>
    <row r="19" spans="2:7" ht="20" customHeight="1" x14ac:dyDescent="0.2">
      <c r="B19" s="78" t="s">
        <v>3</v>
      </c>
      <c r="C19" s="78"/>
      <c r="D19" s="78"/>
      <c r="E19" s="78"/>
      <c r="F19" s="46">
        <f>F16*'31.3.2020'!$F$8</f>
        <v>0</v>
      </c>
    </row>
    <row r="20" spans="2:7" ht="20" customHeight="1" x14ac:dyDescent="0.2">
      <c r="B20" s="78" t="s">
        <v>6</v>
      </c>
      <c r="C20" s="78"/>
      <c r="D20" s="78"/>
      <c r="E20" s="78"/>
      <c r="F20" s="23">
        <f>F18-F19</f>
        <v>19445999.947500002</v>
      </c>
    </row>
    <row r="21" spans="2:7" ht="20" customHeight="1" x14ac:dyDescent="0.2">
      <c r="B21" s="78" t="s">
        <v>21</v>
      </c>
      <c r="C21" s="78"/>
      <c r="D21" s="78"/>
      <c r="E21" s="78"/>
      <c r="F21" s="23">
        <v>0</v>
      </c>
    </row>
    <row r="22" spans="2:7" ht="20" customHeight="1" x14ac:dyDescent="0.2">
      <c r="B22" s="78" t="s">
        <v>22</v>
      </c>
      <c r="C22" s="78"/>
      <c r="D22" s="78"/>
      <c r="E22" s="78"/>
      <c r="F22" s="23">
        <v>0</v>
      </c>
    </row>
    <row r="23" spans="2:7" ht="20" customHeight="1" x14ac:dyDescent="0.2">
      <c r="B23" s="15" t="s">
        <v>19</v>
      </c>
      <c r="C23" s="32"/>
      <c r="D23" s="31"/>
      <c r="E23" s="31"/>
      <c r="F23" s="8"/>
    </row>
    <row r="24" spans="2:7" ht="20" customHeight="1" x14ac:dyDescent="0.2">
      <c r="B24" s="15" t="s">
        <v>20</v>
      </c>
      <c r="C24" s="32"/>
      <c r="D24" s="31"/>
      <c r="E24" s="31"/>
      <c r="F24" s="8"/>
    </row>
    <row r="25" spans="2:7" ht="20" customHeight="1" x14ac:dyDescent="0.2">
      <c r="B25" s="81" t="s">
        <v>24</v>
      </c>
      <c r="C25" s="81"/>
      <c r="D25" s="81"/>
      <c r="E25" s="81"/>
      <c r="F25" s="81"/>
    </row>
    <row r="26" spans="2:7" ht="20" customHeight="1" x14ac:dyDescent="0.2">
      <c r="B26" s="2"/>
      <c r="C26" s="30"/>
      <c r="D26" s="30"/>
      <c r="E26" s="30"/>
    </row>
    <row r="27" spans="2:7" ht="20" customHeight="1" x14ac:dyDescent="0.2">
      <c r="B27" s="4" t="s">
        <v>23</v>
      </c>
      <c r="C27" s="30"/>
      <c r="D27" s="30"/>
      <c r="E27" s="30"/>
      <c r="G27" s="14"/>
    </row>
    <row r="28" spans="2:7" ht="20" customHeight="1" x14ac:dyDescent="0.2">
      <c r="B28" s="79" t="s">
        <v>5</v>
      </c>
      <c r="C28" s="79"/>
      <c r="D28" s="79"/>
      <c r="E28" s="79"/>
      <c r="F28" s="25">
        <v>77594386.969999999</v>
      </c>
      <c r="G28" s="26">
        <f>F28/F$32</f>
        <v>0.17880407384524033</v>
      </c>
    </row>
    <row r="29" spans="2:7" ht="20" customHeight="1" x14ac:dyDescent="0.2">
      <c r="B29" s="79" t="s">
        <v>8</v>
      </c>
      <c r="C29" s="79"/>
      <c r="D29" s="79"/>
      <c r="E29" s="79"/>
      <c r="F29" s="25">
        <v>196508495.24000001</v>
      </c>
      <c r="G29" s="26">
        <f t="shared" ref="G29:G31" si="0">F29/F$32</f>
        <v>0.45282295364605057</v>
      </c>
    </row>
    <row r="30" spans="2:7" ht="20" customHeight="1" x14ac:dyDescent="0.2">
      <c r="B30" s="79" t="s">
        <v>7</v>
      </c>
      <c r="C30" s="79"/>
      <c r="D30" s="79"/>
      <c r="E30" s="79"/>
      <c r="F30" s="25">
        <v>157539000</v>
      </c>
      <c r="G30" s="26">
        <f t="shared" si="0"/>
        <v>0.36302387439952372</v>
      </c>
    </row>
    <row r="31" spans="2:7" ht="20" customHeight="1" x14ac:dyDescent="0.2">
      <c r="B31" s="79" t="s">
        <v>9</v>
      </c>
      <c r="C31" s="79"/>
      <c r="D31" s="79"/>
      <c r="E31" s="79"/>
      <c r="F31" s="25">
        <v>2321311.7000000002</v>
      </c>
      <c r="G31" s="26">
        <f t="shared" si="0"/>
        <v>5.3490981091853127E-3</v>
      </c>
    </row>
    <row r="32" spans="2:7" ht="20" customHeight="1" x14ac:dyDescent="0.2">
      <c r="B32" s="80" t="s">
        <v>4</v>
      </c>
      <c r="C32" s="80"/>
      <c r="D32" s="80"/>
      <c r="E32" s="80"/>
      <c r="F32" s="27">
        <f>SUM(F28:F31)</f>
        <v>433963193.91000003</v>
      </c>
      <c r="G32" s="28">
        <f>SUM(G28:G31)</f>
        <v>1</v>
      </c>
    </row>
    <row r="33" ht="20" customHeight="1" x14ac:dyDescent="0.2"/>
    <row r="34" ht="20" customHeight="1" x14ac:dyDescent="0.2"/>
    <row r="35" ht="20" customHeight="1" x14ac:dyDescent="0.2"/>
    <row r="36" ht="20" customHeight="1" x14ac:dyDescent="0.2"/>
    <row r="37" ht="20" customHeight="1" x14ac:dyDescent="0.2"/>
    <row r="38" ht="20" customHeight="1" x14ac:dyDescent="0.2"/>
    <row r="39" ht="20" customHeight="1" x14ac:dyDescent="0.2"/>
    <row r="40" ht="20" customHeight="1" x14ac:dyDescent="0.2"/>
    <row r="41" ht="20" customHeight="1" x14ac:dyDescent="0.2"/>
    <row r="42" ht="20" customHeight="1" x14ac:dyDescent="0.2"/>
    <row r="43" ht="20" customHeight="1" x14ac:dyDescent="0.2"/>
    <row r="44" ht="20" customHeight="1" x14ac:dyDescent="0.2"/>
    <row r="45" ht="20" customHeight="1" x14ac:dyDescent="0.2"/>
    <row r="46" ht="20" customHeight="1" x14ac:dyDescent="0.2"/>
    <row r="47" ht="20" customHeight="1" x14ac:dyDescent="0.2"/>
    <row r="4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</sheetData>
  <sheetProtection algorithmName="SHA-512" hashValue="uT+QfGR7vNtDGC8u0hdv+Cl174vaFJqj6sATlkh53IprN39VTyu7YF1djSNWAq4orJnyWuyNPaYG4SlW9M9AaQ==" saltValue="PyzAKnsKbETpLuoOib2VYQ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25" right="0.25" top="0.75" bottom="0.75" header="0.3" footer="0.3"/>
  <pageSetup paperSize="9" scale="87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AF191-C4FC-422C-A14A-4F1A52C7410D}">
  <sheetPr>
    <pageSetUpPr fitToPage="1"/>
  </sheetPr>
  <dimension ref="A2:H53"/>
  <sheetViews>
    <sheetView showGridLines="0" topLeftCell="A12" zoomScaleNormal="100" workbookViewId="0">
      <selection activeCell="F18" sqref="F18"/>
    </sheetView>
  </sheetViews>
  <sheetFormatPr baseColWidth="10" defaultColWidth="8.83203125" defaultRowHeight="15" x14ac:dyDescent="0.2"/>
  <cols>
    <col min="1" max="1" width="2.83203125" style="1" customWidth="1"/>
    <col min="2" max="5" width="15.83203125" customWidth="1"/>
    <col min="6" max="6" width="20.83203125" customWidth="1"/>
    <col min="7" max="7" width="17.5" bestFit="1" customWidth="1"/>
    <col min="8" max="8" width="15.5" bestFit="1" customWidth="1"/>
  </cols>
  <sheetData>
    <row r="2" spans="2:8" ht="19" x14ac:dyDescent="0.25">
      <c r="B2" s="6"/>
      <c r="D2" s="6"/>
      <c r="E2" s="6" t="s">
        <v>13</v>
      </c>
      <c r="F2" s="1"/>
    </row>
    <row r="3" spans="2:8" x14ac:dyDescent="0.2">
      <c r="D3" s="1"/>
      <c r="E3" s="1"/>
      <c r="F3" s="1"/>
    </row>
    <row r="4" spans="2:8" s="1" customFormat="1" ht="20" customHeight="1" x14ac:dyDescent="0.2">
      <c r="B4" s="7"/>
      <c r="C4" s="8"/>
      <c r="D4" s="7"/>
      <c r="E4" s="7" t="s">
        <v>14</v>
      </c>
      <c r="F4" s="8"/>
    </row>
    <row r="5" spans="2:8" s="1" customFormat="1" ht="20" customHeight="1" x14ac:dyDescent="0.2">
      <c r="B5" s="9"/>
      <c r="C5" s="10"/>
      <c r="D5" s="9"/>
      <c r="E5" s="29" t="s">
        <v>16</v>
      </c>
      <c r="F5" s="19" t="s">
        <v>15</v>
      </c>
    </row>
    <row r="6" spans="2:8" s="1" customFormat="1" ht="20" customHeight="1" x14ac:dyDescent="0.2">
      <c r="B6" s="9"/>
      <c r="C6" s="12"/>
      <c r="D6" s="9"/>
      <c r="E6" s="29" t="s">
        <v>17</v>
      </c>
      <c r="F6" s="20">
        <v>43982</v>
      </c>
    </row>
    <row r="7" spans="2:8" ht="20" customHeight="1" x14ac:dyDescent="0.2">
      <c r="B7" s="11"/>
      <c r="C7" s="3"/>
      <c r="D7" s="8"/>
      <c r="E7" s="3"/>
      <c r="F7" s="3"/>
      <c r="G7" s="1"/>
    </row>
    <row r="8" spans="2:8" ht="20" customHeight="1" x14ac:dyDescent="0.2">
      <c r="B8" s="79" t="s">
        <v>0</v>
      </c>
      <c r="C8" s="79"/>
      <c r="D8" s="79"/>
      <c r="E8" s="79"/>
      <c r="F8" s="16">
        <v>0.94920000000000004</v>
      </c>
      <c r="G8" s="1"/>
    </row>
    <row r="9" spans="2:8" ht="20" customHeight="1" x14ac:dyDescent="0.2">
      <c r="B9" s="79" t="s">
        <v>10</v>
      </c>
      <c r="C9" s="79"/>
      <c r="D9" s="79"/>
      <c r="E9" s="79"/>
      <c r="F9" s="17">
        <v>254611137.74000001</v>
      </c>
      <c r="G9" s="1"/>
    </row>
    <row r="10" spans="2:8" ht="20" customHeight="1" x14ac:dyDescent="0.2">
      <c r="B10" s="79" t="s">
        <v>1</v>
      </c>
      <c r="C10" s="79"/>
      <c r="D10" s="79"/>
      <c r="E10" s="79"/>
      <c r="F10" s="18">
        <v>268247888</v>
      </c>
      <c r="G10" s="42"/>
      <c r="H10" s="43"/>
    </row>
    <row r="11" spans="2:8" ht="20" customHeight="1" x14ac:dyDescent="0.2">
      <c r="B11" s="79" t="s">
        <v>11</v>
      </c>
      <c r="C11" s="79"/>
      <c r="D11" s="79"/>
      <c r="E11" s="79"/>
      <c r="F11" s="18">
        <f>F10+F12</f>
        <v>358247888</v>
      </c>
      <c r="G11" s="1"/>
    </row>
    <row r="12" spans="2:8" ht="20" customHeight="1" x14ac:dyDescent="0.2">
      <c r="B12" s="79" t="s">
        <v>12</v>
      </c>
      <c r="C12" s="79"/>
      <c r="D12" s="79"/>
      <c r="E12" s="79"/>
      <c r="F12" s="18">
        <v>90000000</v>
      </c>
      <c r="G12" s="1"/>
    </row>
    <row r="13" spans="2:8" ht="20" customHeight="1" x14ac:dyDescent="0.2">
      <c r="B13" s="2"/>
      <c r="C13" s="30"/>
      <c r="D13" s="30"/>
      <c r="E13" s="30"/>
    </row>
    <row r="14" spans="2:8" ht="20" customHeight="1" x14ac:dyDescent="0.2">
      <c r="B14" s="11" t="s">
        <v>18</v>
      </c>
      <c r="C14" s="11"/>
      <c r="D14" s="31"/>
      <c r="E14" s="31"/>
      <c r="F14" s="13"/>
    </row>
    <row r="15" spans="2:8" ht="20" customHeight="1" x14ac:dyDescent="0.2">
      <c r="B15" s="78" t="s">
        <v>25</v>
      </c>
      <c r="C15" s="78"/>
      <c r="D15" s="78"/>
      <c r="E15" s="78"/>
      <c r="F15" s="21">
        <v>5626259</v>
      </c>
    </row>
    <row r="16" spans="2:8" ht="20" customHeight="1" x14ac:dyDescent="0.2">
      <c r="B16" s="78" t="s">
        <v>26</v>
      </c>
      <c r="C16" s="78"/>
      <c r="D16" s="78"/>
      <c r="E16" s="78"/>
      <c r="F16" s="22">
        <v>0</v>
      </c>
    </row>
    <row r="17" spans="2:7" ht="20" customHeight="1" x14ac:dyDescent="0.2">
      <c r="B17" s="78" t="s">
        <v>27</v>
      </c>
      <c r="C17" s="78"/>
      <c r="D17" s="78"/>
      <c r="E17" s="78"/>
      <c r="F17" s="22">
        <f>F15-F16</f>
        <v>5626259</v>
      </c>
    </row>
    <row r="18" spans="2:7" ht="20" customHeight="1" x14ac:dyDescent="0.2">
      <c r="B18" s="78" t="s">
        <v>2</v>
      </c>
      <c r="C18" s="78"/>
      <c r="D18" s="78"/>
      <c r="E18" s="78"/>
      <c r="F18" s="46">
        <f>F15*'30.4.2020'!$F$8</f>
        <v>5304999.6110999994</v>
      </c>
    </row>
    <row r="19" spans="2:7" ht="20" customHeight="1" x14ac:dyDescent="0.2">
      <c r="B19" s="78" t="s">
        <v>3</v>
      </c>
      <c r="C19" s="78"/>
      <c r="D19" s="78"/>
      <c r="E19" s="78"/>
      <c r="F19" s="46">
        <f>F16*'30.4.2020'!$F$8</f>
        <v>0</v>
      </c>
    </row>
    <row r="20" spans="2:7" s="1" customFormat="1" ht="20" customHeight="1" x14ac:dyDescent="0.2">
      <c r="B20" s="78" t="s">
        <v>6</v>
      </c>
      <c r="C20" s="78"/>
      <c r="D20" s="78"/>
      <c r="E20" s="78"/>
      <c r="F20" s="23">
        <f>F18-F19</f>
        <v>5304999.6110999994</v>
      </c>
    </row>
    <row r="21" spans="2:7" s="1" customFormat="1" ht="20" customHeight="1" x14ac:dyDescent="0.2">
      <c r="B21" s="78" t="s">
        <v>21</v>
      </c>
      <c r="C21" s="78"/>
      <c r="D21" s="78"/>
      <c r="E21" s="78"/>
      <c r="F21" s="23">
        <v>0</v>
      </c>
    </row>
    <row r="22" spans="2:7" s="1" customFormat="1" ht="20" customHeight="1" x14ac:dyDescent="0.2">
      <c r="B22" s="78" t="s">
        <v>22</v>
      </c>
      <c r="C22" s="78"/>
      <c r="D22" s="78"/>
      <c r="E22" s="78"/>
      <c r="F22" s="23">
        <v>0</v>
      </c>
    </row>
    <row r="23" spans="2:7" s="1" customFormat="1" ht="20" customHeight="1" x14ac:dyDescent="0.2">
      <c r="B23" s="15" t="s">
        <v>19</v>
      </c>
      <c r="C23" s="32"/>
      <c r="D23" s="31"/>
      <c r="E23" s="31"/>
      <c r="F23" s="8"/>
    </row>
    <row r="24" spans="2:7" s="1" customFormat="1" ht="20" customHeight="1" x14ac:dyDescent="0.2">
      <c r="B24" s="15" t="s">
        <v>20</v>
      </c>
      <c r="C24" s="32"/>
      <c r="D24" s="31"/>
      <c r="E24" s="31"/>
      <c r="F24" s="8"/>
    </row>
    <row r="25" spans="2:7" s="1" customFormat="1" ht="20" customHeight="1" x14ac:dyDescent="0.2">
      <c r="B25" s="81" t="s">
        <v>24</v>
      </c>
      <c r="C25" s="81"/>
      <c r="D25" s="81"/>
      <c r="E25" s="81"/>
      <c r="F25" s="81"/>
    </row>
    <row r="26" spans="2:7" ht="20" customHeight="1" x14ac:dyDescent="0.2">
      <c r="B26" s="2"/>
      <c r="C26" s="30"/>
      <c r="D26" s="30"/>
      <c r="E26" s="30"/>
    </row>
    <row r="27" spans="2:7" ht="20" customHeight="1" x14ac:dyDescent="0.2">
      <c r="B27" s="4" t="s">
        <v>23</v>
      </c>
      <c r="C27" s="30"/>
      <c r="D27" s="30"/>
      <c r="E27" s="30"/>
      <c r="G27" s="14"/>
    </row>
    <row r="28" spans="2:7" ht="20" customHeight="1" x14ac:dyDescent="0.2">
      <c r="B28" s="79" t="s">
        <v>5</v>
      </c>
      <c r="C28" s="79"/>
      <c r="D28" s="79"/>
      <c r="E28" s="79"/>
      <c r="F28" s="25">
        <v>93474415.180000007</v>
      </c>
      <c r="G28" s="26">
        <f>F28/F$32</f>
        <v>0.20668545828485121</v>
      </c>
    </row>
    <row r="29" spans="2:7" ht="20" customHeight="1" x14ac:dyDescent="0.2">
      <c r="B29" s="79" t="s">
        <v>8</v>
      </c>
      <c r="C29" s="79"/>
      <c r="D29" s="79"/>
      <c r="E29" s="79"/>
      <c r="F29" s="25">
        <v>196188818.81</v>
      </c>
      <c r="G29" s="26">
        <f t="shared" ref="G29:G31" si="0">F29/F$32</f>
        <v>0.43380186811572075</v>
      </c>
    </row>
    <row r="30" spans="2:7" ht="20" customHeight="1" x14ac:dyDescent="0.2">
      <c r="B30" s="79" t="s">
        <v>7</v>
      </c>
      <c r="C30" s="79"/>
      <c r="D30" s="79"/>
      <c r="E30" s="79"/>
      <c r="F30" s="25">
        <v>157811000</v>
      </c>
      <c r="G30" s="26">
        <f t="shared" si="0"/>
        <v>0.34894295722076379</v>
      </c>
    </row>
    <row r="31" spans="2:7" ht="20" customHeight="1" x14ac:dyDescent="0.2">
      <c r="B31" s="79" t="s">
        <v>9</v>
      </c>
      <c r="C31" s="79"/>
      <c r="D31" s="79"/>
      <c r="E31" s="79"/>
      <c r="F31" s="25">
        <v>4780201.1100000003</v>
      </c>
      <c r="G31" s="26">
        <f t="shared" si="0"/>
        <v>1.0569716378664211E-2</v>
      </c>
    </row>
    <row r="32" spans="2:7" ht="20" customHeight="1" x14ac:dyDescent="0.2">
      <c r="B32" s="80" t="s">
        <v>4</v>
      </c>
      <c r="C32" s="80"/>
      <c r="D32" s="80"/>
      <c r="E32" s="80"/>
      <c r="F32" s="27">
        <f>SUM(F28:F31)</f>
        <v>452254435.10000002</v>
      </c>
      <c r="G32" s="28">
        <f>SUM(G28:G31)</f>
        <v>1</v>
      </c>
    </row>
    <row r="33" ht="20" customHeight="1" x14ac:dyDescent="0.2"/>
    <row r="34" ht="20" customHeight="1" x14ac:dyDescent="0.2"/>
    <row r="35" ht="20" customHeight="1" x14ac:dyDescent="0.2"/>
    <row r="36" ht="20" customHeight="1" x14ac:dyDescent="0.2"/>
    <row r="37" ht="20" customHeight="1" x14ac:dyDescent="0.2"/>
    <row r="38" ht="20" customHeight="1" x14ac:dyDescent="0.2"/>
    <row r="39" ht="20" customHeight="1" x14ac:dyDescent="0.2"/>
    <row r="40" ht="20" customHeight="1" x14ac:dyDescent="0.2"/>
    <row r="41" ht="20" customHeight="1" x14ac:dyDescent="0.2"/>
    <row r="42" ht="20" customHeight="1" x14ac:dyDescent="0.2"/>
    <row r="43" ht="20" customHeight="1" x14ac:dyDescent="0.2"/>
    <row r="44" ht="20" customHeight="1" x14ac:dyDescent="0.2"/>
    <row r="45" ht="20" customHeight="1" x14ac:dyDescent="0.2"/>
    <row r="46" ht="20" customHeight="1" x14ac:dyDescent="0.2"/>
    <row r="47" ht="20" customHeight="1" x14ac:dyDescent="0.2"/>
    <row r="4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</sheetData>
  <sheetProtection algorithmName="SHA-512" hashValue="XvZtPJjC0Q67s9fJogzV1W7lg/okFGoILleXQ4UPlcZbHKvo77byOfqw/y2/q9DzgGCcbCzBsBD0cW31+QdM1A==" saltValue="Uy5cDcw9Jp9uq2clNOTwEA==" spinCount="100000" sheet="1" objects="1" scenarios="1"/>
  <mergeCells count="19">
    <mergeCell ref="B32:E32"/>
    <mergeCell ref="B25:F25"/>
    <mergeCell ref="B16:E16"/>
    <mergeCell ref="B17:E17"/>
    <mergeCell ref="B18:E18"/>
    <mergeCell ref="B19:E19"/>
    <mergeCell ref="B20:E20"/>
    <mergeCell ref="B21:E21"/>
    <mergeCell ref="B22:E22"/>
    <mergeCell ref="B28:E28"/>
    <mergeCell ref="B29:E29"/>
    <mergeCell ref="B30:E30"/>
    <mergeCell ref="B31:E31"/>
    <mergeCell ref="B15:E15"/>
    <mergeCell ref="B8:E8"/>
    <mergeCell ref="B9:E9"/>
    <mergeCell ref="B10:E10"/>
    <mergeCell ref="B11:E11"/>
    <mergeCell ref="B12:E12"/>
  </mergeCells>
  <pageMargins left="0.25" right="0.25" top="0.75" bottom="0.75" header="0.3" footer="0.3"/>
  <pageSetup paperSize="9" scale="79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92955-3AF9-4440-93E1-C163E5DAA8D5}">
  <dimension ref="B2:H53"/>
  <sheetViews>
    <sheetView topLeftCell="A7" workbookViewId="0">
      <selection activeCell="F18" sqref="F18"/>
    </sheetView>
  </sheetViews>
  <sheetFormatPr baseColWidth="10" defaultColWidth="8.83203125" defaultRowHeight="15" x14ac:dyDescent="0.2"/>
  <cols>
    <col min="1" max="1" width="2.83203125" style="50" customWidth="1"/>
    <col min="2" max="5" width="15.83203125" style="50" customWidth="1"/>
    <col min="6" max="6" width="20.83203125" style="50" customWidth="1"/>
    <col min="7" max="8" width="17.5" style="50" bestFit="1" customWidth="1"/>
    <col min="9" max="16384" width="8.83203125" style="50"/>
  </cols>
  <sheetData>
    <row r="2" spans="2:8" ht="19" x14ac:dyDescent="0.25">
      <c r="B2" s="49"/>
      <c r="D2" s="49"/>
      <c r="E2" s="49" t="s">
        <v>13</v>
      </c>
    </row>
    <row r="4" spans="2:8" ht="20" customHeight="1" x14ac:dyDescent="0.2">
      <c r="B4" s="51"/>
      <c r="C4" s="52"/>
      <c r="D4" s="51"/>
      <c r="E4" s="51" t="s">
        <v>14</v>
      </c>
      <c r="F4" s="52"/>
    </row>
    <row r="5" spans="2:8" ht="20" customHeight="1" x14ac:dyDescent="0.2">
      <c r="B5" s="53"/>
      <c r="C5" s="54"/>
      <c r="D5" s="53"/>
      <c r="E5" s="55" t="s">
        <v>16</v>
      </c>
      <c r="F5" s="56" t="s">
        <v>15</v>
      </c>
    </row>
    <row r="6" spans="2:8" ht="20" customHeight="1" x14ac:dyDescent="0.2">
      <c r="B6" s="53"/>
      <c r="C6" s="57"/>
      <c r="D6" s="53"/>
      <c r="E6" s="55" t="s">
        <v>17</v>
      </c>
      <c r="F6" s="58">
        <v>44012</v>
      </c>
    </row>
    <row r="7" spans="2:8" ht="20" customHeight="1" x14ac:dyDescent="0.2">
      <c r="B7" s="59"/>
      <c r="C7" s="60"/>
      <c r="D7" s="52"/>
      <c r="E7" s="60"/>
      <c r="F7" s="60"/>
    </row>
    <row r="8" spans="2:8" ht="20" customHeight="1" x14ac:dyDescent="0.2">
      <c r="B8" s="84" t="s">
        <v>0</v>
      </c>
      <c r="C8" s="84"/>
      <c r="D8" s="84"/>
      <c r="E8" s="84"/>
      <c r="F8" s="35">
        <v>0.96379999999999999</v>
      </c>
    </row>
    <row r="9" spans="2:8" ht="20" customHeight="1" x14ac:dyDescent="0.2">
      <c r="B9" s="84" t="s">
        <v>10</v>
      </c>
      <c r="C9" s="84"/>
      <c r="D9" s="84"/>
      <c r="E9" s="84"/>
      <c r="F9" s="36">
        <v>253939107.25</v>
      </c>
    </row>
    <row r="10" spans="2:8" ht="20" customHeight="1" x14ac:dyDescent="0.2">
      <c r="B10" s="84" t="s">
        <v>1</v>
      </c>
      <c r="C10" s="84"/>
      <c r="D10" s="84"/>
      <c r="E10" s="84"/>
      <c r="F10" s="37">
        <v>263467019</v>
      </c>
      <c r="G10" s="61"/>
      <c r="H10" s="62"/>
    </row>
    <row r="11" spans="2:8" ht="20" customHeight="1" x14ac:dyDescent="0.2">
      <c r="B11" s="84" t="s">
        <v>11</v>
      </c>
      <c r="C11" s="84"/>
      <c r="D11" s="84"/>
      <c r="E11" s="84"/>
      <c r="F11" s="37">
        <f>F10+F12</f>
        <v>373467019</v>
      </c>
    </row>
    <row r="12" spans="2:8" ht="20" customHeight="1" x14ac:dyDescent="0.2">
      <c r="B12" s="84" t="s">
        <v>12</v>
      </c>
      <c r="C12" s="84"/>
      <c r="D12" s="84"/>
      <c r="E12" s="84"/>
      <c r="F12" s="37">
        <f>'31.5.2020'!F12+F16</f>
        <v>110000000</v>
      </c>
    </row>
    <row r="13" spans="2:8" ht="20" customHeight="1" x14ac:dyDescent="0.2">
      <c r="B13" s="63"/>
      <c r="C13" s="64"/>
      <c r="D13" s="64"/>
      <c r="E13" s="64"/>
    </row>
    <row r="14" spans="2:8" ht="20" customHeight="1" x14ac:dyDescent="0.2">
      <c r="B14" s="59" t="s">
        <v>33</v>
      </c>
      <c r="C14" s="59"/>
      <c r="D14" s="65"/>
      <c r="E14" s="65"/>
      <c r="F14" s="66"/>
    </row>
    <row r="15" spans="2:8" ht="20" customHeight="1" x14ac:dyDescent="0.2">
      <c r="B15" s="82" t="s">
        <v>25</v>
      </c>
      <c r="C15" s="82"/>
      <c r="D15" s="82"/>
      <c r="E15" s="82"/>
      <c r="F15" s="48">
        <v>15219131</v>
      </c>
      <c r="G15" s="67"/>
      <c r="H15" s="62"/>
    </row>
    <row r="16" spans="2:8" ht="20" customHeight="1" x14ac:dyDescent="0.2">
      <c r="B16" s="82" t="s">
        <v>26</v>
      </c>
      <c r="C16" s="82"/>
      <c r="D16" s="82"/>
      <c r="E16" s="82"/>
      <c r="F16" s="44">
        <v>20000000</v>
      </c>
    </row>
    <row r="17" spans="2:7" ht="20" customHeight="1" x14ac:dyDescent="0.2">
      <c r="B17" s="82" t="s">
        <v>27</v>
      </c>
      <c r="C17" s="82"/>
      <c r="D17" s="82"/>
      <c r="E17" s="82"/>
      <c r="F17" s="44">
        <f>F15-F16</f>
        <v>-4780869</v>
      </c>
    </row>
    <row r="18" spans="2:7" ht="20" customHeight="1" x14ac:dyDescent="0.2">
      <c r="B18" s="82" t="s">
        <v>2</v>
      </c>
      <c r="C18" s="82"/>
      <c r="D18" s="82"/>
      <c r="E18" s="82"/>
      <c r="F18" s="46">
        <f>F15*'31.5.2020'!$F$8</f>
        <v>14445999.145200001</v>
      </c>
    </row>
    <row r="19" spans="2:7" ht="20" customHeight="1" x14ac:dyDescent="0.2">
      <c r="B19" s="82" t="s">
        <v>3</v>
      </c>
      <c r="C19" s="82"/>
      <c r="D19" s="82"/>
      <c r="E19" s="82"/>
      <c r="F19" s="46">
        <f>F16*'31.5.2020'!$F$8</f>
        <v>18984000</v>
      </c>
    </row>
    <row r="20" spans="2:7" ht="20" customHeight="1" x14ac:dyDescent="0.2">
      <c r="B20" s="82" t="s">
        <v>6</v>
      </c>
      <c r="C20" s="82"/>
      <c r="D20" s="82"/>
      <c r="E20" s="82"/>
      <c r="F20" s="46">
        <f>F18-F19</f>
        <v>-4538000.8547999989</v>
      </c>
    </row>
    <row r="21" spans="2:7" ht="20" customHeight="1" x14ac:dyDescent="0.2">
      <c r="B21" s="82" t="s">
        <v>21</v>
      </c>
      <c r="C21" s="82"/>
      <c r="D21" s="82"/>
      <c r="E21" s="82"/>
      <c r="F21" s="46">
        <v>0</v>
      </c>
    </row>
    <row r="22" spans="2:7" ht="20" customHeight="1" x14ac:dyDescent="0.2">
      <c r="B22" s="82" t="s">
        <v>22</v>
      </c>
      <c r="C22" s="82"/>
      <c r="D22" s="82"/>
      <c r="E22" s="82"/>
      <c r="F22" s="46">
        <v>0</v>
      </c>
    </row>
    <row r="23" spans="2:7" ht="20" customHeight="1" x14ac:dyDescent="0.2">
      <c r="B23" s="68" t="s">
        <v>19</v>
      </c>
      <c r="C23" s="69"/>
      <c r="D23" s="65"/>
      <c r="E23" s="65"/>
      <c r="F23" s="52"/>
    </row>
    <row r="24" spans="2:7" ht="20" customHeight="1" x14ac:dyDescent="0.2">
      <c r="B24" s="68" t="s">
        <v>20</v>
      </c>
      <c r="C24" s="69"/>
      <c r="D24" s="65"/>
      <c r="E24" s="65"/>
      <c r="F24" s="52"/>
    </row>
    <row r="25" spans="2:7" ht="20" customHeight="1" x14ac:dyDescent="0.2">
      <c r="B25" s="83" t="s">
        <v>24</v>
      </c>
      <c r="C25" s="83"/>
      <c r="D25" s="83"/>
      <c r="E25" s="83"/>
      <c r="F25" s="83"/>
    </row>
    <row r="26" spans="2:7" ht="20" customHeight="1" x14ac:dyDescent="0.2">
      <c r="B26" s="63"/>
      <c r="C26" s="64"/>
      <c r="D26" s="64"/>
      <c r="E26" s="64"/>
    </row>
    <row r="27" spans="2:7" ht="20" customHeight="1" x14ac:dyDescent="0.2">
      <c r="B27" s="70" t="s">
        <v>23</v>
      </c>
      <c r="C27" s="64"/>
      <c r="D27" s="64"/>
      <c r="E27" s="64"/>
      <c r="G27" s="71"/>
    </row>
    <row r="28" spans="2:7" ht="20" customHeight="1" x14ac:dyDescent="0.2">
      <c r="B28" s="84" t="s">
        <v>5</v>
      </c>
      <c r="C28" s="84"/>
      <c r="D28" s="84"/>
      <c r="E28" s="84"/>
      <c r="F28" s="38">
        <v>86903004.420000002</v>
      </c>
      <c r="G28" s="39">
        <f>F28/F$32</f>
        <v>0.19595581842240192</v>
      </c>
    </row>
    <row r="29" spans="2:7" ht="20" customHeight="1" x14ac:dyDescent="0.2">
      <c r="B29" s="84" t="s">
        <v>8</v>
      </c>
      <c r="C29" s="84"/>
      <c r="D29" s="84"/>
      <c r="E29" s="84"/>
      <c r="F29" s="38">
        <v>157648977.21000001</v>
      </c>
      <c r="G29" s="39">
        <f t="shared" ref="G29:G31" si="0">F29/F$32</f>
        <v>0.35547947460295803</v>
      </c>
    </row>
    <row r="30" spans="2:7" ht="20" customHeight="1" x14ac:dyDescent="0.2">
      <c r="B30" s="84" t="s">
        <v>7</v>
      </c>
      <c r="C30" s="84"/>
      <c r="D30" s="84"/>
      <c r="E30" s="84"/>
      <c r="F30" s="38">
        <v>198754000</v>
      </c>
      <c r="G30" s="39">
        <f t="shared" si="0"/>
        <v>0.44816635506059382</v>
      </c>
    </row>
    <row r="31" spans="2:7" ht="20" customHeight="1" x14ac:dyDescent="0.2">
      <c r="B31" s="84" t="s">
        <v>9</v>
      </c>
      <c r="C31" s="84"/>
      <c r="D31" s="84"/>
      <c r="E31" s="84"/>
      <c r="F31" s="38">
        <v>176662.16</v>
      </c>
      <c r="G31" s="40">
        <f t="shared" si="0"/>
        <v>3.9835191404616479E-4</v>
      </c>
    </row>
    <row r="32" spans="2:7" ht="20" customHeight="1" x14ac:dyDescent="0.2">
      <c r="B32" s="80" t="s">
        <v>4</v>
      </c>
      <c r="C32" s="80"/>
      <c r="D32" s="80"/>
      <c r="E32" s="80"/>
      <c r="F32" s="27">
        <f>SUM(F28:F31)</f>
        <v>443482643.79000002</v>
      </c>
      <c r="G32" s="28">
        <f>SUM(G28:G31)</f>
        <v>0.99999999999999989</v>
      </c>
    </row>
    <row r="33" ht="20" customHeight="1" x14ac:dyDescent="0.2"/>
    <row r="34" ht="20" customHeight="1" x14ac:dyDescent="0.2"/>
    <row r="35" ht="20" customHeight="1" x14ac:dyDescent="0.2"/>
    <row r="36" ht="20" customHeight="1" x14ac:dyDescent="0.2"/>
    <row r="37" ht="20" customHeight="1" x14ac:dyDescent="0.2"/>
    <row r="38" ht="20" customHeight="1" x14ac:dyDescent="0.2"/>
    <row r="39" ht="20" customHeight="1" x14ac:dyDescent="0.2"/>
    <row r="40" ht="20" customHeight="1" x14ac:dyDescent="0.2"/>
    <row r="41" ht="20" customHeight="1" x14ac:dyDescent="0.2"/>
    <row r="42" ht="20" customHeight="1" x14ac:dyDescent="0.2"/>
    <row r="43" ht="20" customHeight="1" x14ac:dyDescent="0.2"/>
    <row r="44" ht="20" customHeight="1" x14ac:dyDescent="0.2"/>
    <row r="45" ht="20" customHeight="1" x14ac:dyDescent="0.2"/>
    <row r="46" ht="20" customHeight="1" x14ac:dyDescent="0.2"/>
    <row r="47" ht="20" customHeight="1" x14ac:dyDescent="0.2"/>
    <row r="4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</sheetData>
  <sheetProtection algorithmName="SHA-512" hashValue="Rv+Ydj4HRgaiyiN3ZphsbiEJrrTJxvcZs0pGmsS0WAQu+IdApIGYIcujWPgdMmyV3g0s9zQ4ceBvt36m+s6x7A==" saltValue="qZopaPKDwBJqnpXnSWOf5Q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AA354-70E2-4635-AB8C-89929D33C428}">
  <dimension ref="B2:H53"/>
  <sheetViews>
    <sheetView topLeftCell="A7" workbookViewId="0">
      <selection activeCell="F18" sqref="F18"/>
    </sheetView>
  </sheetViews>
  <sheetFormatPr baseColWidth="10" defaultColWidth="8.83203125" defaultRowHeight="15" x14ac:dyDescent="0.2"/>
  <cols>
    <col min="1" max="1" width="2.83203125" style="50" customWidth="1"/>
    <col min="2" max="5" width="15.83203125" style="50" customWidth="1"/>
    <col min="6" max="6" width="20.83203125" style="50" customWidth="1"/>
    <col min="7" max="8" width="17.5" style="50" bestFit="1" customWidth="1"/>
    <col min="9" max="16384" width="8.83203125" style="50"/>
  </cols>
  <sheetData>
    <row r="2" spans="2:8" ht="19" x14ac:dyDescent="0.25">
      <c r="B2" s="49"/>
      <c r="D2" s="49"/>
      <c r="E2" s="49" t="s">
        <v>13</v>
      </c>
    </row>
    <row r="4" spans="2:8" ht="20" customHeight="1" x14ac:dyDescent="0.2">
      <c r="B4" s="51"/>
      <c r="C4" s="52"/>
      <c r="D4" s="51"/>
      <c r="E4" s="51" t="s">
        <v>14</v>
      </c>
      <c r="F4" s="52"/>
    </row>
    <row r="5" spans="2:8" ht="20" customHeight="1" x14ac:dyDescent="0.2">
      <c r="B5" s="53"/>
      <c r="C5" s="54"/>
      <c r="D5" s="53"/>
      <c r="E5" s="55" t="s">
        <v>16</v>
      </c>
      <c r="F5" s="56" t="s">
        <v>15</v>
      </c>
    </row>
    <row r="6" spans="2:8" ht="20" customHeight="1" x14ac:dyDescent="0.2">
      <c r="B6" s="53"/>
      <c r="C6" s="57"/>
      <c r="D6" s="53"/>
      <c r="E6" s="55" t="s">
        <v>17</v>
      </c>
      <c r="F6" s="58">
        <v>44043</v>
      </c>
    </row>
    <row r="7" spans="2:8" ht="20" customHeight="1" x14ac:dyDescent="0.2">
      <c r="B7" s="59"/>
      <c r="C7" s="60"/>
      <c r="D7" s="52"/>
      <c r="E7" s="60"/>
      <c r="F7" s="60"/>
    </row>
    <row r="8" spans="2:8" ht="20" customHeight="1" x14ac:dyDescent="0.2">
      <c r="B8" s="84" t="s">
        <v>0</v>
      </c>
      <c r="C8" s="84"/>
      <c r="D8" s="84"/>
      <c r="E8" s="84"/>
      <c r="F8" s="35">
        <v>0.97009999999999996</v>
      </c>
    </row>
    <row r="9" spans="2:8" ht="20" customHeight="1" x14ac:dyDescent="0.2">
      <c r="B9" s="84" t="s">
        <v>10</v>
      </c>
      <c r="C9" s="84"/>
      <c r="D9" s="84"/>
      <c r="E9" s="84"/>
      <c r="F9" s="36">
        <v>274840102.49000001</v>
      </c>
    </row>
    <row r="10" spans="2:8" ht="20" customHeight="1" x14ac:dyDescent="0.2">
      <c r="B10" s="84" t="s">
        <v>1</v>
      </c>
      <c r="C10" s="84"/>
      <c r="D10" s="84"/>
      <c r="E10" s="84"/>
      <c r="F10" s="37">
        <v>283299038</v>
      </c>
      <c r="G10" s="61"/>
      <c r="H10" s="62"/>
    </row>
    <row r="11" spans="2:8" ht="20" customHeight="1" x14ac:dyDescent="0.2">
      <c r="B11" s="84" t="s">
        <v>11</v>
      </c>
      <c r="C11" s="84"/>
      <c r="D11" s="84"/>
      <c r="E11" s="84"/>
      <c r="F11" s="37">
        <f>F10+F12</f>
        <v>423299038</v>
      </c>
    </row>
    <row r="12" spans="2:8" ht="20" customHeight="1" x14ac:dyDescent="0.2">
      <c r="B12" s="84" t="s">
        <v>12</v>
      </c>
      <c r="C12" s="84"/>
      <c r="D12" s="84"/>
      <c r="E12" s="84"/>
      <c r="F12" s="37">
        <f>'30.6.2020'!F12+F16</f>
        <v>140000000</v>
      </c>
    </row>
    <row r="13" spans="2:8" ht="20" customHeight="1" x14ac:dyDescent="0.2">
      <c r="B13" s="63"/>
      <c r="C13" s="64"/>
      <c r="D13" s="64"/>
      <c r="E13" s="64"/>
    </row>
    <row r="14" spans="2:8" ht="20" customHeight="1" x14ac:dyDescent="0.2">
      <c r="B14" s="59" t="s">
        <v>34</v>
      </c>
      <c r="C14" s="59"/>
      <c r="D14" s="65"/>
      <c r="E14" s="65"/>
      <c r="F14" s="66"/>
    </row>
    <row r="15" spans="2:8" ht="20" customHeight="1" x14ac:dyDescent="0.2">
      <c r="B15" s="82" t="s">
        <v>25</v>
      </c>
      <c r="C15" s="82"/>
      <c r="D15" s="82"/>
      <c r="E15" s="82"/>
      <c r="F15" s="48">
        <v>49832019</v>
      </c>
      <c r="G15" s="67"/>
      <c r="H15" s="62"/>
    </row>
    <row r="16" spans="2:8" ht="20" customHeight="1" x14ac:dyDescent="0.2">
      <c r="B16" s="82" t="s">
        <v>26</v>
      </c>
      <c r="C16" s="82"/>
      <c r="D16" s="82"/>
      <c r="E16" s="82"/>
      <c r="F16" s="44">
        <v>30000000</v>
      </c>
    </row>
    <row r="17" spans="2:7" ht="20" customHeight="1" x14ac:dyDescent="0.2">
      <c r="B17" s="82" t="s">
        <v>27</v>
      </c>
      <c r="C17" s="82"/>
      <c r="D17" s="82"/>
      <c r="E17" s="82"/>
      <c r="F17" s="44">
        <f>F15-F16</f>
        <v>19832019</v>
      </c>
    </row>
    <row r="18" spans="2:7" ht="20" customHeight="1" x14ac:dyDescent="0.2">
      <c r="B18" s="82" t="s">
        <v>2</v>
      </c>
      <c r="C18" s="82"/>
      <c r="D18" s="82"/>
      <c r="E18" s="82"/>
      <c r="F18" s="46">
        <f>F15*'30.6.2020'!$F$8</f>
        <v>48028099.912199996</v>
      </c>
    </row>
    <row r="19" spans="2:7" ht="20" customHeight="1" x14ac:dyDescent="0.2">
      <c r="B19" s="82" t="s">
        <v>3</v>
      </c>
      <c r="C19" s="82"/>
      <c r="D19" s="82"/>
      <c r="E19" s="82"/>
      <c r="F19" s="45">
        <f>F16*'30.6.2020'!$F$8</f>
        <v>28914000</v>
      </c>
    </row>
    <row r="20" spans="2:7" ht="20" customHeight="1" x14ac:dyDescent="0.2">
      <c r="B20" s="82" t="s">
        <v>6</v>
      </c>
      <c r="C20" s="82"/>
      <c r="D20" s="82"/>
      <c r="E20" s="82"/>
      <c r="F20" s="46">
        <f>F18-F19</f>
        <v>19114099.912199996</v>
      </c>
    </row>
    <row r="21" spans="2:7" ht="20" customHeight="1" x14ac:dyDescent="0.2">
      <c r="B21" s="82" t="s">
        <v>21</v>
      </c>
      <c r="C21" s="82"/>
      <c r="D21" s="82"/>
      <c r="E21" s="82"/>
      <c r="F21" s="46">
        <v>0</v>
      </c>
    </row>
    <row r="22" spans="2:7" ht="20" customHeight="1" x14ac:dyDescent="0.2">
      <c r="B22" s="82" t="s">
        <v>22</v>
      </c>
      <c r="C22" s="82"/>
      <c r="D22" s="82"/>
      <c r="E22" s="82"/>
      <c r="F22" s="46">
        <v>0</v>
      </c>
    </row>
    <row r="23" spans="2:7" ht="20" customHeight="1" x14ac:dyDescent="0.2">
      <c r="B23" s="68" t="s">
        <v>19</v>
      </c>
      <c r="C23" s="69"/>
      <c r="D23" s="65"/>
      <c r="E23" s="65"/>
      <c r="F23" s="52"/>
    </row>
    <row r="24" spans="2:7" ht="20" customHeight="1" x14ac:dyDescent="0.2">
      <c r="B24" s="68" t="s">
        <v>20</v>
      </c>
      <c r="C24" s="69"/>
      <c r="D24" s="65"/>
      <c r="E24" s="65"/>
      <c r="F24" s="52"/>
    </row>
    <row r="25" spans="2:7" ht="20" customHeight="1" x14ac:dyDescent="0.2">
      <c r="B25" s="83" t="s">
        <v>24</v>
      </c>
      <c r="C25" s="83"/>
      <c r="D25" s="83"/>
      <c r="E25" s="83"/>
      <c r="F25" s="83"/>
    </row>
    <row r="26" spans="2:7" ht="20" customHeight="1" x14ac:dyDescent="0.2">
      <c r="B26" s="63"/>
      <c r="C26" s="64"/>
      <c r="D26" s="64"/>
      <c r="E26" s="64"/>
    </row>
    <row r="27" spans="2:7" ht="20" customHeight="1" x14ac:dyDescent="0.2">
      <c r="B27" s="70" t="s">
        <v>23</v>
      </c>
      <c r="C27" s="64"/>
      <c r="D27" s="64"/>
      <c r="E27" s="64"/>
      <c r="G27" s="71"/>
    </row>
    <row r="28" spans="2:7" ht="20" customHeight="1" x14ac:dyDescent="0.2">
      <c r="B28" s="84" t="s">
        <v>5</v>
      </c>
      <c r="C28" s="84"/>
      <c r="D28" s="84"/>
      <c r="E28" s="84"/>
      <c r="F28" s="38">
        <v>105023278.86</v>
      </c>
      <c r="G28" s="39">
        <f>F28/F$32</f>
        <v>0.22847802843251316</v>
      </c>
    </row>
    <row r="29" spans="2:7" ht="20" customHeight="1" x14ac:dyDescent="0.2">
      <c r="B29" s="84" t="s">
        <v>8</v>
      </c>
      <c r="C29" s="84"/>
      <c r="D29" s="84"/>
      <c r="E29" s="84"/>
      <c r="F29" s="38">
        <v>155038758.53999999</v>
      </c>
      <c r="G29" s="39">
        <f t="shared" ref="G29:G31" si="0">F29/F$32</f>
        <v>0.33728664983944934</v>
      </c>
    </row>
    <row r="30" spans="2:7" ht="20" customHeight="1" x14ac:dyDescent="0.2">
      <c r="B30" s="84" t="s">
        <v>7</v>
      </c>
      <c r="C30" s="84"/>
      <c r="D30" s="84"/>
      <c r="E30" s="84"/>
      <c r="F30" s="38">
        <v>196392000</v>
      </c>
      <c r="G30" s="39">
        <f t="shared" si="0"/>
        <v>0.42725058146140349</v>
      </c>
    </row>
    <row r="31" spans="2:7" ht="20" customHeight="1" x14ac:dyDescent="0.2">
      <c r="B31" s="84" t="s">
        <v>9</v>
      </c>
      <c r="C31" s="84"/>
      <c r="D31" s="84"/>
      <c r="E31" s="84"/>
      <c r="F31" s="38">
        <v>3210638.37</v>
      </c>
      <c r="G31" s="40">
        <f t="shared" si="0"/>
        <v>6.9847402666340418E-3</v>
      </c>
    </row>
    <row r="32" spans="2:7" ht="20" customHeight="1" x14ac:dyDescent="0.2">
      <c r="B32" s="80" t="s">
        <v>4</v>
      </c>
      <c r="C32" s="80"/>
      <c r="D32" s="80"/>
      <c r="E32" s="80"/>
      <c r="F32" s="27">
        <f>SUM(F28:F31)</f>
        <v>459664675.76999998</v>
      </c>
      <c r="G32" s="28">
        <f>SUM(G28:G31)</f>
        <v>1</v>
      </c>
    </row>
    <row r="33" ht="20" customHeight="1" x14ac:dyDescent="0.2"/>
    <row r="34" ht="20" customHeight="1" x14ac:dyDescent="0.2"/>
    <row r="35" ht="20" customHeight="1" x14ac:dyDescent="0.2"/>
    <row r="36" ht="20" customHeight="1" x14ac:dyDescent="0.2"/>
    <row r="37" ht="20" customHeight="1" x14ac:dyDescent="0.2"/>
    <row r="38" ht="20" customHeight="1" x14ac:dyDescent="0.2"/>
    <row r="39" ht="20" customHeight="1" x14ac:dyDescent="0.2"/>
    <row r="40" ht="20" customHeight="1" x14ac:dyDescent="0.2"/>
    <row r="41" ht="20" customHeight="1" x14ac:dyDescent="0.2"/>
    <row r="42" ht="20" customHeight="1" x14ac:dyDescent="0.2"/>
    <row r="43" ht="20" customHeight="1" x14ac:dyDescent="0.2"/>
    <row r="44" ht="20" customHeight="1" x14ac:dyDescent="0.2"/>
    <row r="45" ht="20" customHeight="1" x14ac:dyDescent="0.2"/>
    <row r="46" ht="20" customHeight="1" x14ac:dyDescent="0.2"/>
    <row r="47" ht="20" customHeight="1" x14ac:dyDescent="0.2"/>
    <row r="4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</sheetData>
  <sheetProtection algorithmName="SHA-512" hashValue="L0eiPplgwgTiHxTcU7QT+SlYxK8k+r50jbkdo7r+CqmlZDz7do2ELeJH5dptRRgKF1Zupqv7Iz+YtEfnvNZ+Lw==" saltValue="5BzIHJdX1pQxj4oW9KJTJQ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rintOptions horizontalCentered="1"/>
  <pageMargins left="0.19685039370078741" right="0.19685039370078741" top="0.59055118110236227" bottom="0.31496062992125984" header="0.31496062992125984" footer="0.31496062992125984"/>
  <pageSetup paperSize="9"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4F102-1851-4A30-B9C9-928F8921A6FC}">
  <dimension ref="B2:H53"/>
  <sheetViews>
    <sheetView workbookViewId="0">
      <selection activeCell="P32" sqref="P32"/>
    </sheetView>
  </sheetViews>
  <sheetFormatPr baseColWidth="10" defaultColWidth="8.83203125" defaultRowHeight="15" x14ac:dyDescent="0.2"/>
  <cols>
    <col min="1" max="1" width="2.83203125" style="50" customWidth="1"/>
    <col min="2" max="5" width="15.83203125" style="50" customWidth="1"/>
    <col min="6" max="6" width="20.83203125" style="50" customWidth="1"/>
    <col min="7" max="8" width="17.5" style="50" bestFit="1" customWidth="1"/>
    <col min="9" max="10" width="8.83203125" style="50"/>
    <col min="11" max="11" width="12" style="50" bestFit="1" customWidth="1"/>
    <col min="12" max="16384" width="8.83203125" style="50"/>
  </cols>
  <sheetData>
    <row r="2" spans="2:8" ht="19" x14ac:dyDescent="0.25">
      <c r="B2" s="49"/>
      <c r="D2" s="49"/>
      <c r="E2" s="49" t="s">
        <v>13</v>
      </c>
    </row>
    <row r="4" spans="2:8" ht="20" customHeight="1" x14ac:dyDescent="0.2">
      <c r="B4" s="51"/>
      <c r="C4" s="52"/>
      <c r="D4" s="51"/>
      <c r="E4" s="51" t="s">
        <v>14</v>
      </c>
      <c r="F4" s="52"/>
    </row>
    <row r="5" spans="2:8" ht="20" customHeight="1" x14ac:dyDescent="0.2">
      <c r="B5" s="53"/>
      <c r="C5" s="54"/>
      <c r="D5" s="53"/>
      <c r="E5" s="55" t="s">
        <v>16</v>
      </c>
      <c r="F5" s="56" t="s">
        <v>15</v>
      </c>
    </row>
    <row r="6" spans="2:8" ht="20" customHeight="1" x14ac:dyDescent="0.2">
      <c r="B6" s="53"/>
      <c r="C6" s="57"/>
      <c r="D6" s="53"/>
      <c r="E6" s="55" t="s">
        <v>17</v>
      </c>
      <c r="F6" s="58">
        <v>44074</v>
      </c>
    </row>
    <row r="7" spans="2:8" ht="20" customHeight="1" x14ac:dyDescent="0.2">
      <c r="B7" s="59"/>
      <c r="C7" s="60"/>
      <c r="D7" s="52"/>
      <c r="E7" s="60"/>
      <c r="F7" s="60"/>
    </row>
    <row r="8" spans="2:8" ht="20" customHeight="1" x14ac:dyDescent="0.2">
      <c r="B8" s="84" t="s">
        <v>0</v>
      </c>
      <c r="C8" s="84"/>
      <c r="D8" s="84"/>
      <c r="E8" s="84"/>
      <c r="F8" s="72">
        <v>0.95809999999999995</v>
      </c>
      <c r="H8" s="75"/>
    </row>
    <row r="9" spans="2:8" ht="20" customHeight="1" x14ac:dyDescent="0.2">
      <c r="B9" s="84" t="s">
        <v>10</v>
      </c>
      <c r="C9" s="84"/>
      <c r="D9" s="84"/>
      <c r="E9" s="84"/>
      <c r="F9" s="73">
        <v>280583630.74000001</v>
      </c>
    </row>
    <row r="10" spans="2:8" ht="20" customHeight="1" x14ac:dyDescent="0.2">
      <c r="B10" s="84" t="s">
        <v>1</v>
      </c>
      <c r="C10" s="84"/>
      <c r="D10" s="84"/>
      <c r="E10" s="84"/>
      <c r="F10" s="74">
        <v>292844548</v>
      </c>
      <c r="G10" s="61"/>
      <c r="H10" s="62"/>
    </row>
    <row r="11" spans="2:8" ht="20" customHeight="1" x14ac:dyDescent="0.2">
      <c r="B11" s="84" t="s">
        <v>11</v>
      </c>
      <c r="C11" s="84"/>
      <c r="D11" s="84"/>
      <c r="E11" s="84"/>
      <c r="F11" s="74">
        <f>F10+F12</f>
        <v>432844548</v>
      </c>
    </row>
    <row r="12" spans="2:8" ht="20" customHeight="1" x14ac:dyDescent="0.2">
      <c r="B12" s="84" t="s">
        <v>12</v>
      </c>
      <c r="C12" s="84"/>
      <c r="D12" s="84"/>
      <c r="E12" s="84"/>
      <c r="F12" s="37">
        <f>'31.7.2020'!F12+F16</f>
        <v>140000000</v>
      </c>
    </row>
    <row r="13" spans="2:8" ht="20" customHeight="1" x14ac:dyDescent="0.2">
      <c r="B13" s="63"/>
      <c r="C13" s="64"/>
      <c r="D13" s="64"/>
      <c r="E13" s="64"/>
    </row>
    <row r="14" spans="2:8" ht="20" customHeight="1" x14ac:dyDescent="0.2">
      <c r="B14" s="59" t="s">
        <v>35</v>
      </c>
      <c r="C14" s="59"/>
      <c r="D14" s="65"/>
      <c r="E14" s="65"/>
      <c r="F14" s="66"/>
    </row>
    <row r="15" spans="2:8" ht="20" customHeight="1" x14ac:dyDescent="0.2">
      <c r="B15" s="82" t="s">
        <v>25</v>
      </c>
      <c r="C15" s="82"/>
      <c r="D15" s="82"/>
      <c r="E15" s="82"/>
      <c r="F15" s="48">
        <v>9545510</v>
      </c>
      <c r="G15" s="67"/>
      <c r="H15" s="62"/>
    </row>
    <row r="16" spans="2:8" ht="20" customHeight="1" x14ac:dyDescent="0.2">
      <c r="B16" s="82" t="s">
        <v>26</v>
      </c>
      <c r="C16" s="82"/>
      <c r="D16" s="82"/>
      <c r="E16" s="82"/>
      <c r="F16" s="44">
        <v>0</v>
      </c>
    </row>
    <row r="17" spans="2:8" ht="20" customHeight="1" x14ac:dyDescent="0.2">
      <c r="B17" s="82" t="s">
        <v>27</v>
      </c>
      <c r="C17" s="82"/>
      <c r="D17" s="82"/>
      <c r="E17" s="82"/>
      <c r="F17" s="44">
        <f>F15-F16</f>
        <v>9545510</v>
      </c>
    </row>
    <row r="18" spans="2:8" ht="20" customHeight="1" x14ac:dyDescent="0.2">
      <c r="B18" s="82" t="s">
        <v>2</v>
      </c>
      <c r="C18" s="82"/>
      <c r="D18" s="82"/>
      <c r="E18" s="82"/>
      <c r="F18" s="46">
        <f>F15*'31.7.2020'!F8</f>
        <v>9260099.2510000002</v>
      </c>
    </row>
    <row r="19" spans="2:8" ht="20" customHeight="1" x14ac:dyDescent="0.2">
      <c r="B19" s="82" t="s">
        <v>3</v>
      </c>
      <c r="C19" s="82"/>
      <c r="D19" s="82"/>
      <c r="E19" s="82"/>
      <c r="F19" s="45">
        <f>F16*'30.6.2020'!$F$8</f>
        <v>0</v>
      </c>
    </row>
    <row r="20" spans="2:8" ht="20" customHeight="1" x14ac:dyDescent="0.2">
      <c r="B20" s="82" t="s">
        <v>6</v>
      </c>
      <c r="C20" s="82"/>
      <c r="D20" s="82"/>
      <c r="E20" s="82"/>
      <c r="F20" s="46">
        <f>F18-F19</f>
        <v>9260099.2510000002</v>
      </c>
    </row>
    <row r="21" spans="2:8" ht="20" customHeight="1" x14ac:dyDescent="0.2">
      <c r="B21" s="82" t="s">
        <v>21</v>
      </c>
      <c r="C21" s="82"/>
      <c r="D21" s="82"/>
      <c r="E21" s="82"/>
      <c r="F21" s="46">
        <v>0</v>
      </c>
    </row>
    <row r="22" spans="2:8" ht="20" customHeight="1" x14ac:dyDescent="0.2">
      <c r="B22" s="82" t="s">
        <v>22</v>
      </c>
      <c r="C22" s="82"/>
      <c r="D22" s="82"/>
      <c r="E22" s="82"/>
      <c r="F22" s="46">
        <v>0</v>
      </c>
    </row>
    <row r="23" spans="2:8" ht="20" customHeight="1" x14ac:dyDescent="0.2">
      <c r="B23" s="68" t="s">
        <v>19</v>
      </c>
      <c r="C23" s="69"/>
      <c r="D23" s="65"/>
      <c r="E23" s="65"/>
      <c r="F23" s="52"/>
    </row>
    <row r="24" spans="2:8" ht="20" customHeight="1" x14ac:dyDescent="0.2">
      <c r="B24" s="68" t="s">
        <v>20</v>
      </c>
      <c r="C24" s="69"/>
      <c r="D24" s="65"/>
      <c r="E24" s="65"/>
      <c r="F24" s="52"/>
    </row>
    <row r="25" spans="2:8" ht="20" customHeight="1" x14ac:dyDescent="0.2">
      <c r="B25" s="83" t="s">
        <v>24</v>
      </c>
      <c r="C25" s="83"/>
      <c r="D25" s="83"/>
      <c r="E25" s="83"/>
      <c r="F25" s="83"/>
    </row>
    <row r="26" spans="2:8" ht="20" customHeight="1" x14ac:dyDescent="0.2">
      <c r="B26" s="63"/>
      <c r="C26" s="64"/>
      <c r="D26" s="64"/>
      <c r="E26" s="64"/>
    </row>
    <row r="27" spans="2:8" ht="20" customHeight="1" x14ac:dyDescent="0.2">
      <c r="B27" s="70" t="s">
        <v>23</v>
      </c>
      <c r="C27" s="64"/>
      <c r="D27" s="64"/>
      <c r="E27" s="64"/>
      <c r="G27" s="71"/>
    </row>
    <row r="28" spans="2:8" ht="20" customHeight="1" x14ac:dyDescent="0.2">
      <c r="B28" s="84" t="s">
        <v>5</v>
      </c>
      <c r="C28" s="84"/>
      <c r="D28" s="84"/>
      <c r="E28" s="84"/>
      <c r="F28" s="38">
        <v>70699446.140000001</v>
      </c>
      <c r="G28" s="39">
        <f>F28/F$32</f>
        <v>0.16657123838750829</v>
      </c>
      <c r="H28" s="67"/>
    </row>
    <row r="29" spans="2:8" ht="20" customHeight="1" x14ac:dyDescent="0.2">
      <c r="B29" s="84" t="s">
        <v>8</v>
      </c>
      <c r="C29" s="84"/>
      <c r="D29" s="84"/>
      <c r="E29" s="84"/>
      <c r="F29" s="38">
        <v>155697841.75999999</v>
      </c>
      <c r="G29" s="39">
        <f t="shared" ref="G29:G31" si="0">F29/F$32</f>
        <v>0.36683147792797549</v>
      </c>
      <c r="H29" s="67"/>
    </row>
    <row r="30" spans="2:8" ht="20" customHeight="1" x14ac:dyDescent="0.2">
      <c r="B30" s="84" t="s">
        <v>7</v>
      </c>
      <c r="C30" s="84"/>
      <c r="D30" s="84"/>
      <c r="E30" s="84"/>
      <c r="F30" s="38">
        <v>197493000</v>
      </c>
      <c r="G30" s="39">
        <f t="shared" si="0"/>
        <v>0.4653028471782053</v>
      </c>
      <c r="H30" s="67"/>
    </row>
    <row r="31" spans="2:8" ht="20" customHeight="1" x14ac:dyDescent="0.2">
      <c r="B31" s="84" t="s">
        <v>9</v>
      </c>
      <c r="C31" s="84"/>
      <c r="D31" s="84"/>
      <c r="E31" s="84"/>
      <c r="F31" s="38">
        <v>549410.24</v>
      </c>
      <c r="G31" s="39">
        <f t="shared" si="0"/>
        <v>1.2944365063109128E-3</v>
      </c>
      <c r="H31" s="67"/>
    </row>
    <row r="32" spans="2:8" ht="20" customHeight="1" x14ac:dyDescent="0.2">
      <c r="B32" s="80" t="s">
        <v>4</v>
      </c>
      <c r="C32" s="80"/>
      <c r="D32" s="80"/>
      <c r="E32" s="80"/>
      <c r="F32" s="27">
        <f>SUM(F28:F31)</f>
        <v>424439698.13999999</v>
      </c>
      <c r="G32" s="28">
        <f>SUM(G28:G31)</f>
        <v>0.99999999999999989</v>
      </c>
      <c r="H32" s="67"/>
    </row>
    <row r="33" spans="8:8" ht="20" customHeight="1" x14ac:dyDescent="0.2">
      <c r="H33" s="67"/>
    </row>
    <row r="34" spans="8:8" ht="20" customHeight="1" x14ac:dyDescent="0.2"/>
    <row r="35" spans="8:8" ht="20" customHeight="1" x14ac:dyDescent="0.2"/>
    <row r="36" spans="8:8" ht="20" customHeight="1" x14ac:dyDescent="0.2"/>
    <row r="37" spans="8:8" ht="20" customHeight="1" x14ac:dyDescent="0.2"/>
    <row r="38" spans="8:8" ht="20" customHeight="1" x14ac:dyDescent="0.2"/>
    <row r="39" spans="8:8" ht="20" customHeight="1" x14ac:dyDescent="0.2"/>
    <row r="40" spans="8:8" ht="20" customHeight="1" x14ac:dyDescent="0.2"/>
    <row r="41" spans="8:8" ht="20" customHeight="1" x14ac:dyDescent="0.2"/>
    <row r="42" spans="8:8" ht="20" customHeight="1" x14ac:dyDescent="0.2"/>
    <row r="43" spans="8:8" ht="20" customHeight="1" x14ac:dyDescent="0.2"/>
    <row r="44" spans="8:8" ht="20" customHeight="1" x14ac:dyDescent="0.2"/>
    <row r="45" spans="8:8" ht="20" customHeight="1" x14ac:dyDescent="0.2"/>
    <row r="46" spans="8:8" ht="20" customHeight="1" x14ac:dyDescent="0.2"/>
    <row r="47" spans="8:8" ht="20" customHeight="1" x14ac:dyDescent="0.2"/>
    <row r="48" spans="8: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</sheetData>
  <sheetProtection algorithmName="SHA-512" hashValue="qZApls4gbZo91bk8PIpWOjWhU4bXLXFesjRyX4GJITEc0rw+poCmsKgPx/cD9FHVpApGDcy1JyE8MSvRamq49Q==" saltValue="2WNe4tuP1XIrCZlsGLfvxA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1CE0AED4-D9DA-4093-88B5-30DA64DF5174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</vt:i4>
      </vt:variant>
    </vt:vector>
  </HeadingPairs>
  <TitlesOfParts>
    <vt:vector size="13" baseType="lpstr">
      <vt:lpstr>31.12.2019</vt:lpstr>
      <vt:lpstr>31.1.2020</vt:lpstr>
      <vt:lpstr>29.2.2020</vt:lpstr>
      <vt:lpstr>31.3.2020</vt:lpstr>
      <vt:lpstr>30.4.2020</vt:lpstr>
      <vt:lpstr>31.5.2020</vt:lpstr>
      <vt:lpstr>30.6.2020</vt:lpstr>
      <vt:lpstr>31.7.2020</vt:lpstr>
      <vt:lpstr>31.8.2020</vt:lpstr>
      <vt:lpstr>30.9.2020</vt:lpstr>
      <vt:lpstr>31.10.2020</vt:lpstr>
      <vt:lpstr>30.11.2020</vt:lpstr>
      <vt:lpstr>'31.7.2020'!Oblast_tisku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Tereza Honzáková</dc:creator>
  <cp:lastModifiedBy>Jiří Salajka</cp:lastModifiedBy>
  <cp:lastPrinted>2020-08-17T09:58:57Z</cp:lastPrinted>
  <dcterms:created xsi:type="dcterms:W3CDTF">2020-07-03T09:34:55Z</dcterms:created>
  <dcterms:modified xsi:type="dcterms:W3CDTF">2020-12-22T10:05:42Z</dcterms:modified>
</cp:coreProperties>
</file>